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8540" windowHeight="12780" activeTab="0"/>
  </bookViews>
  <sheets>
    <sheet name="BCTHTC" sheetId="1" r:id="rId1"/>
    <sheet name="BC TN" sheetId="2" r:id="rId2"/>
    <sheet name="LCTT" sheetId="3" r:id="rId3"/>
    <sheet name="BDCSH" sheetId="4" r:id="rId4"/>
    <sheet name="TM 1" sheetId="5" r:id="rId5"/>
    <sheet name="TM 2" sheetId="6" r:id="rId6"/>
    <sheet name="TM 3" sheetId="7" r:id="rId7"/>
    <sheet name="TM 4" sheetId="8" r:id="rId8"/>
    <sheet name="TM 5" sheetId="9" r:id="rId9"/>
  </sheets>
  <externalReferences>
    <externalReference r:id="rId12"/>
    <externalReference r:id="rId13"/>
    <externalReference r:id="rId14"/>
  </externalReferences>
  <definedNames>
    <definedName name="_xlnm.Print_Titles" localSheetId="1">'BC TN'!$4:$5</definedName>
    <definedName name="_xlnm.Print_Titles" localSheetId="0">'BCTHTC'!$4:$4</definedName>
    <definedName name="_xlnm.Print_Titles" localSheetId="3">'BDCSH'!$4:$6</definedName>
    <definedName name="_xlnm.Print_Titles" localSheetId="2">'LCTT'!$4:$4</definedName>
  </definedNames>
  <calcPr fullCalcOnLoad="1"/>
</workbook>
</file>

<file path=xl/sharedStrings.xml><?xml version="1.0" encoding="utf-8"?>
<sst xmlns="http://schemas.openxmlformats.org/spreadsheetml/2006/main" count="1674" uniqueCount="1231">
  <si>
    <t>CÔNG TY CP CHỨNG KHOÁN PHÚ GIA</t>
  </si>
  <si>
    <t>Lầu 8,9  58 Nguyễn Đình Chiểu, P Đakao, Q1, TP HCM</t>
  </si>
  <si>
    <r>
      <t xml:space="preserve">A.7.42. </t>
    </r>
    <r>
      <rPr>
        <b/>
        <sz val="11"/>
        <color indexed="8"/>
        <rFont val="Times New Roman"/>
        <family val="1"/>
      </rPr>
      <t xml:space="preserve">Phải trả của Nhà đầu tư về dịch vụ cho CTCK </t>
    </r>
  </si>
  <si>
    <r>
      <t>7.36.1.</t>
    </r>
    <r>
      <rPr>
        <b/>
        <i/>
        <sz val="11"/>
        <rFont val="Times New Roman"/>
        <family val="1"/>
      </rPr>
      <t xml:space="preserve"> </t>
    </r>
    <r>
      <rPr>
        <i/>
        <sz val="11"/>
        <rFont val="Times New Roman"/>
        <family val="1"/>
      </rPr>
      <t>Lãi, lỗ bán các tài sản tài chính</t>
    </r>
  </si>
  <si>
    <r>
      <t>B 7.39.</t>
    </r>
    <r>
      <rPr>
        <sz val="11"/>
        <rFont val="Times New Roman"/>
        <family val="1"/>
      </rPr>
      <t xml:space="preserve"> </t>
    </r>
    <r>
      <rPr>
        <b/>
        <sz val="11"/>
        <rFont val="Times New Roman"/>
        <family val="1"/>
      </rPr>
      <t>Chi phí giao dịch bán các tài sản tài chính</t>
    </r>
  </si>
  <si>
    <r>
      <t xml:space="preserve">Tài sản tài chính giao dịch tự do chuyển nhượng </t>
    </r>
    <r>
      <rPr>
        <sz val="11"/>
        <color indexed="8"/>
        <rFont val="Times New Roman"/>
        <family val="1"/>
      </rPr>
      <t xml:space="preserve"> </t>
    </r>
  </si>
  <si>
    <t>6. Tiền gửi của khách hàng</t>
  </si>
  <si>
    <t>026</t>
  </si>
  <si>
    <t>6.1 Tiền gửi về hoạt động môi giới chứng khoán</t>
  </si>
  <si>
    <t>027</t>
  </si>
  <si>
    <t>a. Tiền gửi của Nhà đầu tư về giao dịch chứng khoán theo phương thức CTCK quản lý</t>
  </si>
  <si>
    <t>027.1</t>
  </si>
  <si>
    <t>b. Tiền gửi của Nhà đầu tư về giao dịch chứng khoán theo phương thức Ngân hàng thương mại quản lý</t>
  </si>
  <si>
    <t>027.2</t>
  </si>
  <si>
    <t>6.2 Tiền gửi tổng hợp giao dịch chứng khoán cho khách hàng</t>
  </si>
  <si>
    <t>6.3 Tiền gửi bù trừ và thanh toán giao dịch chứng khoán</t>
  </si>
  <si>
    <t>028</t>
  </si>
  <si>
    <t>a. Tiền gửi bù trừ và thanh toán giao dịch chứng khoán của Nhà đầu tư trong nước</t>
  </si>
  <si>
    <t>028.1</t>
  </si>
  <si>
    <t>b. Tiền gửi bù trừ và thanh toán giao dịch chứng khoán của Nhà đầu tư nước ngoài</t>
  </si>
  <si>
    <t>028.2</t>
  </si>
  <si>
    <t xml:space="preserve">6.4 Tiền gửi của tổ chức phát hành chứng khoán </t>
  </si>
  <si>
    <t>029</t>
  </si>
  <si>
    <t>7. Phải trả nhà đầu tư về tiền gửi giao dịch chứng khoán theo phương thức CTCK quản lý</t>
  </si>
  <si>
    <t>030</t>
  </si>
  <si>
    <t>7.1 Phải trả Nhà đầu tư trong nước về tiền gửi giao dịch chứng khoán theo phương thức CTCK quản lý</t>
  </si>
  <si>
    <t>030.1</t>
  </si>
  <si>
    <t>7.2 Phải trả Nhà đầu tư nước ngoài về tiền gửi giao dịch chứng khoán theo phương thức CTCK quản lý</t>
  </si>
  <si>
    <t>030.2</t>
  </si>
  <si>
    <t>Doanh thu hoạt động lưu ký</t>
  </si>
  <si>
    <t>Doanh thu hoạt động khác</t>
  </si>
  <si>
    <t>C. Thuyết minh về Báo cáo lưu chuyển tiền tệ</t>
  </si>
  <si>
    <t>NGƯỜI LẬP BIỂU                                 KẾ TOÁN TRƯỞNG</t>
  </si>
  <si>
    <t>Tài sản tài chính ghi nhận thông qua lãi / lỗ )FVTPL) là các tài sản tài chính được nắm giữ cho mục đích mua vào bán ra trên thi trường tài chính trong thời gian ngắn.</t>
  </si>
  <si>
    <t>Tài sản tài chính nắm giữ đến ngày đến hạn ( HTM) là các tài sản tài chính phi phái sinh với các khoản thanh toán cố định hoặc có thể xác định, có kỳ hạn cố định mà công ty dự định nắm giữ đến ngày đáo hạn.</t>
  </si>
  <si>
    <t>Võ Anh Thư                                                       Tôn Thất Hào</t>
  </si>
  <si>
    <t>- Phải trả cổ tức cho cổ đông hoặc lợi nhuận cho thành viên góp vốn</t>
  </si>
  <si>
    <t>TỔNG GIÁM ĐỐC</t>
  </si>
  <si>
    <t>Võ Anh Thư                                           Tôn Thất Hào</t>
  </si>
  <si>
    <t>Các khoản cho vay là các tài sản tài chính phi phái sinh với các khoản thanh toán cố định hoặc có thể xác định và không được niêm yết trên thị trường hoàn hảo.</t>
  </si>
  <si>
    <t>Tài sản tài chính ghi sẵn sàng để bán(AFS)  là các tài sản tài chính phi phái sinh được xác định là sẵn sàng để bán và không được phân loại là FVTPL, HTM, và các khoản cho vay.</t>
  </si>
  <si>
    <t>4.2.2.1. Đối với Cổ phiếu: Ghi nhận ban đầu theo giá gốc. Sau đó được đánh giá theo giá thị trường hoặc giá trị hợp lý. Giá thị trường được xác định là giá đóng cửa tại thời điểm đánh giá đối với cổ phiếu niêm yết trên sở giao dịch chứng khoản HCM và sở giao dịch chứng khoán Hà Nội</t>
  </si>
  <si>
    <t xml:space="preserve">a. Chi phí trả trước: </t>
  </si>
  <si>
    <t>Các chi phí trả trước chỉ liên quan đến chi phí sản xuất kinh doanh năm tài chính hiện tại được ghi nhận là chi phí trả trước ngắn hạn và được tính vào chi phí sản xuất kinh doanh trong năm tài chính là chi phí dịch vụ dữ liệu, dữ liệu trực tuyến, thiết bị đầu cuối, ...</t>
  </si>
  <si>
    <t>Chi phí trả trước được ghi nhận là chi phí trả trước dài hạn để phân bổ dần vào chi phí sản xuất, kinh doanh bao gồm các thiết bị có giá trị cao nhưng không đủ điều kiện là tài sản cố định.</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</si>
  <si>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</si>
  <si>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b. Chi phí khác:</t>
  </si>
  <si>
    <t>Chi phí khác được vốn hoá là những khoản chi phí bao gồm: Chi phí thành lập doanh nghiệp, chi phí đào tạo nhân viên, chi phí quảng cáo phát sinh trong giai đoạn trước hoạt động của doanh nghiệp mới thành lập, chi phí cho giai đoạn nghiên cứu, chi phí chuyển dịch địa điểm được hoãn lại để phân bổ dần vào chi phí sản xuất, kinh doanh trong thời gian tối đa không quá 3 năm theo quy định của Chuẩn mực kế toán số 04 "Tài sản cố định vô hình"; lợi thế thương mại...</t>
  </si>
  <si>
    <t>Nguyên tắc ghi nhận vốn đầu tư của chủ sở hữu : ghi nhận theo vốn thực góp.</t>
  </si>
  <si>
    <t>Nguyên tắc ghi nhận thặng dư vốn cổ phần : không phát sinh.</t>
  </si>
  <si>
    <t>Nguyên tắc ghi nhận vốn khác của chủ sở hữu : không phát sinh.</t>
  </si>
  <si>
    <t>Nguyên tắc ghi nhận cổ phiếu quỹ : không phát sinh.</t>
  </si>
  <si>
    <t>Nguyên tắc ghi nhận chênh lệch đánh giá lại tài sản : không phát sinh.</t>
  </si>
  <si>
    <t xml:space="preserve">  TP.HCM, ngày 14  tháng 7 năm 2016</t>
  </si>
  <si>
    <t>Nguyên tắc ghi nhận chênh lệch tỷ giá hối đoái : không phát sinh.</t>
  </si>
  <si>
    <t>Nguyên tắc ghi nhận quỹ đầu tư phát triển : không phát sinh.</t>
  </si>
  <si>
    <t>Nguyên tắc ghi nhận quỹ dự phòng tài chính : không phát sinh.</t>
  </si>
  <si>
    <t>Nguyên tắc ghi nhận quỹ khác thuộc vốn chủ sở hữu : không phát sinh.</t>
  </si>
  <si>
    <t>Nguyên tắc ghi nhận Lợi nhuận chưa phân phối : Lợi nhuận sau thuế chưa phân phối phản ánh trên Bảng Cân đối kế toán là số lợi nhuận (lãi hoặc lỗ) từ các hoạt động của doanh nghiệp sau khi trừ (-) chi phí thuế TNDN của năm nay và các khoản điều chỉnh do áp dụng hồi tố thay đổi chính sách kế toán và điều chỉnh hồi tố sai sót trọng yếu của các năm trước (nếu có).</t>
  </si>
  <si>
    <t>Doanh thu được ghi nhận khi công ty có khả năng nhận được các lợi ích kinh tế có thể xác định được một cách chắc chắn. Doanh thu được xác định theo giá trị hợp lý của các khoản đã thu hoặc sẽ thu được sau khi trừ đi các khoản chiết khấu thương mại, giảm giá hàng bán và hàng bán bị trả lại. Các điều kiện ghi nhận cụ thể sau đây cũng phải được đáp ứng đúng nguyên tắc này khi ghi nhận doanh thu.</t>
  </si>
  <si>
    <r>
      <t>Doanh thu cung cấp dịch vụ</t>
    </r>
    <r>
      <rPr>
        <sz val="11"/>
        <rFont val="Times New Roman"/>
        <family val="1"/>
      </rPr>
      <t xml:space="preserve"> :</t>
    </r>
  </si>
  <si>
    <t>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có thể thu hồi được của các chi phí đã được ghi nhận.</t>
  </si>
  <si>
    <t>4.5 Nguyên tắc ghi nhận và vốn hoá các khoản chi phí đi vay</t>
  </si>
  <si>
    <t>4.6 Nguyên tắc ghi nhận và vốn hoá các khoản chi phí khác</t>
  </si>
  <si>
    <t>4.7 Nguyên tắc ghi nhận chi phí phải trả</t>
  </si>
  <si>
    <t>4.9 Nguyên tắc ghi nhận vốn chủ sở hữu :</t>
  </si>
  <si>
    <t>4.10 Nguyên tắc ghi nhận doanh thu :</t>
  </si>
  <si>
    <t>Các khoản chi phí thực tế chưa phát sinh nhưng được ước tính để ghi nhận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 Trong kỳ không phát sinh nghiệp vụ này.</t>
  </si>
  <si>
    <t>4.8 Nguyên tắc và phương pháp ghi nhận các khoản dự phòng phải trả : Trong kỳ không phát sinh nghiệp vụ này.</t>
  </si>
  <si>
    <t>Trong kỳ không phát sinh nghiệp vụ này.</t>
  </si>
  <si>
    <t>Lĩnh vực kinh doanh : Kinh doanh chứng khoán.</t>
  </si>
  <si>
    <r>
      <t xml:space="preserve">Loại hình kinh doanh (Theo Giấy </t>
    </r>
    <r>
      <rPr>
        <i/>
        <sz val="10"/>
        <color indexed="8"/>
        <rFont val="Arial"/>
        <family val="2"/>
      </rPr>
      <t>phép số 47/UBCK-GP) :</t>
    </r>
  </si>
  <si>
    <r>
      <t>4.4. Nguyên tắc ghi nhận tài sản cố định hữu hình và vô hình</t>
    </r>
    <r>
      <rPr>
        <i/>
        <sz val="11"/>
        <rFont val="Times New Roman"/>
        <family val="1"/>
      </rPr>
      <t xml:space="preserve"> : Tài sản cố định hữu hình và vô hình, được ghi nhận theo giá gốc. Trong quá trình sử dụng, tài sản cố định hữu hình, tài sản cố định vô hình được ghi nhận theo nguyên giá, hao mòn lũy kế và giá trị còn lại.</t>
    </r>
  </si>
  <si>
    <t>Chi phí thuế thu nhập doanh nghiệp hiện hành được xác định trên cơ sở thu nhập chịu thuế và thuế suất thuế thu nhập doanh nghiệp trong năm hiện hành.</t>
  </si>
  <si>
    <t>Không bù trừ chi phí thuế thu nhập doanh nghiệp hiện hành với chi phí thuế thu nhập doanh nghiệp hoãn lại.</t>
  </si>
  <si>
    <t>Chi phí thuế thu nhập doanh nghiệp hoãn lại được xác định trên cơ sở số chênh lệch tạm thời được khấu trừ, số chênh lệch tạm thời chịu thuế và thuế suất thuế thu nhập doanh nghiệp. Trong kỳ không phát sinh nghiệp vụ này.</t>
  </si>
  <si>
    <t>4.11 Nguyên tắc ghi nhận chi phí thuế thu nhập doanh nghiệp hiện hành và thuế thu nhập doanh nghiệp hoãn lại :</t>
  </si>
  <si>
    <t>BÁO CÁO TÌNH HÌNH TÀI CHÍNH RIÊNG</t>
  </si>
  <si>
    <t>Mã số</t>
  </si>
  <si>
    <t>Thuyết minh</t>
  </si>
  <si>
    <t>TÀI SẢN</t>
  </si>
  <si>
    <t>A- TÀI SẢN NGẮN HẠN(100 = 110 +130)</t>
  </si>
  <si>
    <t>100</t>
  </si>
  <si>
    <t>I.Tài sản tài chính(110=111-&gt;129)</t>
  </si>
  <si>
    <t>110</t>
  </si>
  <si>
    <t>1. Tiền và các khoản tương đương tiền</t>
  </si>
  <si>
    <t>111</t>
  </si>
  <si>
    <t>1.1 Tiền</t>
  </si>
  <si>
    <t>111.1</t>
  </si>
  <si>
    <t>1.2 Các khoản tương đương tiền</t>
  </si>
  <si>
    <t>111.2</t>
  </si>
  <si>
    <t>2. Các tài sản tài chính ghi nhận thông qua lãi lỗ (FVTPL)</t>
  </si>
  <si>
    <t>112</t>
  </si>
  <si>
    <t>3. Các khoản đầu tư giữ đến ngày đáo hạn (HTM)</t>
  </si>
  <si>
    <t>113</t>
  </si>
  <si>
    <t>4. Các khoản cho vay</t>
  </si>
  <si>
    <t>114</t>
  </si>
  <si>
    <t>5. Các tài sản tài chính sẵn sàng để bán (AFS)</t>
  </si>
  <si>
    <t>115</t>
  </si>
  <si>
    <t>6. Dự phòng suy giảm giá trị các tài sản tài chính và tài sản thế chấp</t>
  </si>
  <si>
    <t>116</t>
  </si>
  <si>
    <t>7. Các khoản phải thu</t>
  </si>
  <si>
    <t>117</t>
  </si>
  <si>
    <t>7.1 Phải thu bán các tài sản tài chính</t>
  </si>
  <si>
    <t>117.1</t>
  </si>
  <si>
    <t>7.2 Phải thu và dự thu cổ tức, tiền lãi các tài sản tài chính</t>
  </si>
  <si>
    <t>117.2</t>
  </si>
  <si>
    <t xml:space="preserve">7.2.1 Phải thu cổ tức, tiền lãi đến ngày nhận </t>
  </si>
  <si>
    <t>117.3</t>
  </si>
  <si>
    <t>Trong đó: phải thu khó đòi về cổ tức, tiền lãi đến ngày nhận nhưng chưa nhận được</t>
  </si>
  <si>
    <t>117.3.1</t>
  </si>
  <si>
    <t xml:space="preserve">7.2.2 Dự thu cổ tức, tiền lãi chưa đến ngày nhận </t>
  </si>
  <si>
    <t>117.4</t>
  </si>
  <si>
    <t>8. Thuế giá trị gia tăng được khấu trừ</t>
  </si>
  <si>
    <t>118</t>
  </si>
  <si>
    <t xml:space="preserve">9. Phải thu các dịch vụ CTCK cung cấp </t>
  </si>
  <si>
    <t>119</t>
  </si>
  <si>
    <t xml:space="preserve">10. Phải thu nội bộ </t>
  </si>
  <si>
    <t>120</t>
  </si>
  <si>
    <t xml:space="preserve">11. Phải thu về lỗi giao dịch chứng khoán </t>
  </si>
  <si>
    <t>121</t>
  </si>
  <si>
    <t xml:space="preserve">12. Các khoản phải thu khác </t>
  </si>
  <si>
    <t>122</t>
  </si>
  <si>
    <t>13. Dự phòng suy giảm giá trị các khoản phải thu (*)</t>
  </si>
  <si>
    <t>129</t>
  </si>
  <si>
    <t>II. Tài sản ngắn hạn khác (130=131-&gt;136)</t>
  </si>
  <si>
    <t>130</t>
  </si>
  <si>
    <t>1. Tạm ứng</t>
  </si>
  <si>
    <t>131</t>
  </si>
  <si>
    <t xml:space="preserve">2. Vật tư văn phòng, công cụ, dụng cụ </t>
  </si>
  <si>
    <t>132</t>
  </si>
  <si>
    <t xml:space="preserve">3. Chi phí trả trước ngắn hạn </t>
  </si>
  <si>
    <t>133</t>
  </si>
  <si>
    <t>4. Cầm cố, thế chấp, ký quỹ, ký cược ngắn hạn</t>
  </si>
  <si>
    <t>134</t>
  </si>
  <si>
    <t>5. Tài sản ngắn hạn khác</t>
  </si>
  <si>
    <t>135</t>
  </si>
  <si>
    <t xml:space="preserve">6. Dự phòng suy giảm giá trị tài sản ngắn hạn khác </t>
  </si>
  <si>
    <t>136</t>
  </si>
  <si>
    <t>B. TÀI SẢN DÀI HẠN (200=210+220+230+240+250-260)</t>
  </si>
  <si>
    <t>200</t>
  </si>
  <si>
    <t>I. Tài sản tài chính dài hạn</t>
  </si>
  <si>
    <t>210</t>
  </si>
  <si>
    <t>1. Các khoản phải thu dài hạn</t>
  </si>
  <si>
    <t>211</t>
  </si>
  <si>
    <t>2. Các khoản đầu tư</t>
  </si>
  <si>
    <t>212</t>
  </si>
  <si>
    <t xml:space="preserve">2.1 Các khoản đầu tư nắm giữ đến ngày đáo hạn </t>
  </si>
  <si>
    <t>212.1</t>
  </si>
  <si>
    <t>2.2 Đầu tư vào công ty con</t>
  </si>
  <si>
    <t>212.2</t>
  </si>
  <si>
    <t>2.3 Đầu tư vào công ty liên doanh, liên kết</t>
  </si>
  <si>
    <t>212.3</t>
  </si>
  <si>
    <t>II. Tài sản cố định</t>
  </si>
  <si>
    <t>220</t>
  </si>
  <si>
    <t>1. Tài sản cố định hữu hình</t>
  </si>
  <si>
    <t>221</t>
  </si>
  <si>
    <t>- Nguyên giá</t>
  </si>
  <si>
    <t>222</t>
  </si>
  <si>
    <t>- Giá trị hao mòn lũy kế (*)</t>
  </si>
  <si>
    <t>223a</t>
  </si>
  <si>
    <t>- Đánh giá TSCĐHH theo giá trị hợp lý</t>
  </si>
  <si>
    <t>223b</t>
  </si>
  <si>
    <t>2. Tài sản cố định thuê tài chính</t>
  </si>
  <si>
    <t>224</t>
  </si>
  <si>
    <t>225</t>
  </si>
  <si>
    <t>226a</t>
  </si>
  <si>
    <t>- Đánh giá TSCĐTTC theo giá trị hợp lý</t>
  </si>
  <si>
    <t>226b</t>
  </si>
  <si>
    <t>3. Tài sản cố định vô hình</t>
  </si>
  <si>
    <t>227</t>
  </si>
  <si>
    <t>228</t>
  </si>
  <si>
    <t>229a</t>
  </si>
  <si>
    <t>229b</t>
  </si>
  <si>
    <t>III. Bất động sản đầu tư</t>
  </si>
  <si>
    <t>230</t>
  </si>
  <si>
    <t>231</t>
  </si>
  <si>
    <t>232a</t>
  </si>
  <si>
    <t>- Đánh giá BĐSĐT theo giá trị hợp lý</t>
  </si>
  <si>
    <t>232b</t>
  </si>
  <si>
    <t>IV. Chi phí xây dựng cơ bản dở dang</t>
  </si>
  <si>
    <t>240</t>
  </si>
  <si>
    <t>V. Tài sản dài hạn khác</t>
  </si>
  <si>
    <t>250</t>
  </si>
  <si>
    <t>1. Cầm cố, thế chấp, ký quỹ, ký cược dài hạn</t>
  </si>
  <si>
    <t>251</t>
  </si>
  <si>
    <t>2. Chi phí trả trước dài hạn</t>
  </si>
  <si>
    <t>252</t>
  </si>
  <si>
    <t>3. Tài sản thuế thu nhập hoãn lại</t>
  </si>
  <si>
    <t>253</t>
  </si>
  <si>
    <t>4. Tiền nộp Quỹ hỗ trợ thanh toán</t>
  </si>
  <si>
    <t>254</t>
  </si>
  <si>
    <t>5. Tài sản dài hạn khác</t>
  </si>
  <si>
    <t>255</t>
  </si>
  <si>
    <t>VI. Dự phòng suy giảm giá trị tài sản dài hạn</t>
  </si>
  <si>
    <t>260</t>
  </si>
  <si>
    <t>TỔNG CỘNG TÀI SẢN(270=100+200)</t>
  </si>
  <si>
    <t>270</t>
  </si>
  <si>
    <t>NGUỒN VỐN</t>
  </si>
  <si>
    <t>C. NỢ PHẢI TRẢ (300=310+340)</t>
  </si>
  <si>
    <t>300</t>
  </si>
  <si>
    <t>I. Nợ phải trả ngắn hạn</t>
  </si>
  <si>
    <t>310</t>
  </si>
  <si>
    <t>1. Vay và nợ thuê tài sản tài chính ngắn hạn</t>
  </si>
  <si>
    <t>311</t>
  </si>
  <si>
    <t>1.1 Vay ngắn hạn</t>
  </si>
  <si>
    <t>312</t>
  </si>
  <si>
    <t>1.2 Nợ thuê tài sản tài chính ngắn hạn</t>
  </si>
  <si>
    <t>313</t>
  </si>
  <si>
    <t>2. Vay tài sản tài chính ngắn hạn</t>
  </si>
  <si>
    <t>314</t>
  </si>
  <si>
    <t>3. Trái phiếu chuyển đổi ngắn hạn</t>
  </si>
  <si>
    <t>315</t>
  </si>
  <si>
    <t>4. Trái phiếu phát hành ngắn hạn</t>
  </si>
  <si>
    <t>316</t>
  </si>
  <si>
    <t xml:space="preserve">5. Vay Quỹ hỗ trợ thanh toán </t>
  </si>
  <si>
    <t>317</t>
  </si>
  <si>
    <t>6. Phải trả hoạt động giao dịch chứng khoán</t>
  </si>
  <si>
    <t>318</t>
  </si>
  <si>
    <t>7. Phải trả về lỗi giao dịch các tài sản tài chính</t>
  </si>
  <si>
    <t>319</t>
  </si>
  <si>
    <t>8. Phải trả người bán ngắn hạn</t>
  </si>
  <si>
    <t>320</t>
  </si>
  <si>
    <t>9. Người mua trả tiền trước ngắn hạn</t>
  </si>
  <si>
    <t>321</t>
  </si>
  <si>
    <t>10. Thuế và các khoản phải nộp nhà nước</t>
  </si>
  <si>
    <t>322</t>
  </si>
  <si>
    <t>11. Phải trả người lao động</t>
  </si>
  <si>
    <t>323</t>
  </si>
  <si>
    <t>12. Các khoản trích nộp phúc lợi nhân viên</t>
  </si>
  <si>
    <t>324</t>
  </si>
  <si>
    <t>13. Chi phí phải trả ngắn hạn</t>
  </si>
  <si>
    <t>325</t>
  </si>
  <si>
    <t>14. Phải trả nội bộ ngắn hạn</t>
  </si>
  <si>
    <t>326</t>
  </si>
  <si>
    <t>15. Doanh thu chưa thực hiện ngắn hạn</t>
  </si>
  <si>
    <t>327</t>
  </si>
  <si>
    <t>16. Nhận ký quỹ, ký cược ngắn hạn</t>
  </si>
  <si>
    <t>328</t>
  </si>
  <si>
    <t>17. Các khoản phải trả, phải nộp khác ngắn hạn</t>
  </si>
  <si>
    <t>329</t>
  </si>
  <si>
    <t>18. Dự phòng phải trả ngắn hạn</t>
  </si>
  <si>
    <t>330</t>
  </si>
  <si>
    <t>19. Quỹ khen thưởng, phúc lợi</t>
  </si>
  <si>
    <t>331</t>
  </si>
  <si>
    <t>II. Nợ phải trả dài hạn</t>
  </si>
  <si>
    <t>340</t>
  </si>
  <si>
    <t>1. Vay và nợ thuê tài sản tài chính dài hạn</t>
  </si>
  <si>
    <t>341</t>
  </si>
  <si>
    <t>1.1 Vay dài hạn</t>
  </si>
  <si>
    <t>342</t>
  </si>
  <si>
    <t>1.2 Nợ thuê tài sản tài chính dài hạn</t>
  </si>
  <si>
    <t>343</t>
  </si>
  <si>
    <t>2. Vay tài sản tài chính dài hạn</t>
  </si>
  <si>
    <t>344</t>
  </si>
  <si>
    <t>3. Trái phiếu chuyển đổi dài hạn</t>
  </si>
  <si>
    <t>345</t>
  </si>
  <si>
    <t>4. Trái phiếu phát hành dài hạn</t>
  </si>
  <si>
    <t>346</t>
  </si>
  <si>
    <t>5. Phải trả người bán dài hạn</t>
  </si>
  <si>
    <t>347</t>
  </si>
  <si>
    <t>6. Người mua trả tiền trước dài hạn</t>
  </si>
  <si>
    <t>348</t>
  </si>
  <si>
    <t>7. Chi phí phải trả dài hạn</t>
  </si>
  <si>
    <t>349</t>
  </si>
  <si>
    <t>8. Phải trả nội bộ dài hạn</t>
  </si>
  <si>
    <t>350</t>
  </si>
  <si>
    <t>9. Doanh thu chưa thực hiện dài hạn</t>
  </si>
  <si>
    <t>351</t>
  </si>
  <si>
    <t>10. Nhận ký quỹ, ký cược dài hạn</t>
  </si>
  <si>
    <t>352</t>
  </si>
  <si>
    <t>11. Các khoản phải trả, phải nộp khác dài hạn</t>
  </si>
  <si>
    <t>353</t>
  </si>
  <si>
    <t>12. Dự phòng phải trả dài hạn</t>
  </si>
  <si>
    <t>354</t>
  </si>
  <si>
    <t>13. Dự phòng bồi thường thiệt hại cho Nhà đầu tư</t>
  </si>
  <si>
    <t>355</t>
  </si>
  <si>
    <t>14. Thuế thu nhập hoãn lại phải trả</t>
  </si>
  <si>
    <t>356</t>
  </si>
  <si>
    <t>15. Quỹ phát triển khoa học và công nghệ</t>
  </si>
  <si>
    <t>357</t>
  </si>
  <si>
    <t>D. VỐN CHỦ SỞ HỮU (400=410+420)</t>
  </si>
  <si>
    <t>400</t>
  </si>
  <si>
    <t>I. Vốn chủ sở hữu</t>
  </si>
  <si>
    <t>410</t>
  </si>
  <si>
    <t>1. Vốn đầu tư của chủ sở hữu</t>
  </si>
  <si>
    <t>411</t>
  </si>
  <si>
    <t>1.1 Vốn góp của chủ sở hữu</t>
  </si>
  <si>
    <t>411.1</t>
  </si>
  <si>
    <t>a. Cổ phiếu phổ thông</t>
  </si>
  <si>
    <t>411.1a</t>
  </si>
  <si>
    <t>b. Cổ phiếu ưu đãi</t>
  </si>
  <si>
    <t>411.1b</t>
  </si>
  <si>
    <t xml:space="preserve">1.2 Thặng dư vốn cổ phần </t>
  </si>
  <si>
    <t>411.2</t>
  </si>
  <si>
    <t>1.3 Quyền chọn chuyển đổi trái phiếu</t>
  </si>
  <si>
    <t>411.3</t>
  </si>
  <si>
    <t>1.4 Vốn khác của chủ sở hữu</t>
  </si>
  <si>
    <t>411.4</t>
  </si>
  <si>
    <t>1.5 Cổ phiếu quỹ (*)</t>
  </si>
  <si>
    <t>411.5</t>
  </si>
  <si>
    <t>2. Chênh lệch đánh giá tài sản theo giá trị hợp lý</t>
  </si>
  <si>
    <t>412</t>
  </si>
  <si>
    <t>3. Chênh lệch tỷ giá hối đoái</t>
  </si>
  <si>
    <t>413</t>
  </si>
  <si>
    <t>4. Quỹ dự trữ điều lệ</t>
  </si>
  <si>
    <t>414</t>
  </si>
  <si>
    <t>5. Quỹ dự phòng tài chính và rủi ro nghiệp vụ</t>
  </si>
  <si>
    <t>415</t>
  </si>
  <si>
    <t>6. Các quỹ khác thuộc vốn chủ sở hữu</t>
  </si>
  <si>
    <t>416</t>
  </si>
  <si>
    <t xml:space="preserve">7. Lợi nhuận chưa phân phối </t>
  </si>
  <si>
    <t>417</t>
  </si>
  <si>
    <t>7.1 Lợi nhuận đã thực hiện</t>
  </si>
  <si>
    <t>417.1</t>
  </si>
  <si>
    <t xml:space="preserve">7.2 Lợi nhuận chưa thực hiện </t>
  </si>
  <si>
    <t>417.2</t>
  </si>
  <si>
    <t>II. Nguồn kinh phí và quỹ khác</t>
  </si>
  <si>
    <t>420</t>
  </si>
  <si>
    <t>TỔNG CỘNG VỐN CHỦ SỞ HỮU</t>
  </si>
  <si>
    <t>430</t>
  </si>
  <si>
    <t>TỔNG CỘNG NỢ PHẢI TRẢ VÀ VỐN CHỦ SỞ HỮU</t>
  </si>
  <si>
    <t>440</t>
  </si>
  <si>
    <t>LỢI NHUẬN ĐÃ PHÂN PHỐI CHO NHÀ ĐẦU TƯ</t>
  </si>
  <si>
    <t>450</t>
  </si>
  <si>
    <t>1. Lợi nhuận đã phân phối cho nhà đầu tư</t>
  </si>
  <si>
    <t>451</t>
  </si>
  <si>
    <t>CÁC CHỈ TIÊU NGOÀI BÁO CÁO TÌNH HÌNH TÀI CHÍNH RIÊNG</t>
  </si>
  <si>
    <t>A. TÀI SẢN CỦA CTCK VÀ TÀI SẢN QUẢN LÝ THEO CAM KẾT</t>
  </si>
  <si>
    <t>1. Tài sản cố định thuê ngoài</t>
  </si>
  <si>
    <t>001</t>
  </si>
  <si>
    <t>2. Chứng chỉ có giá nhận giữ hộ</t>
  </si>
  <si>
    <t>002</t>
  </si>
  <si>
    <t>3. Tài sản nhận thế chấp</t>
  </si>
  <si>
    <t>003</t>
  </si>
  <si>
    <t>4. Nợ khó đòi đã xử lý</t>
  </si>
  <si>
    <t>004</t>
  </si>
  <si>
    <t xml:space="preserve">5. Ngoại tệ các loại </t>
  </si>
  <si>
    <t>005</t>
  </si>
  <si>
    <t>6. Cổ phiếu đang lưu hàng</t>
  </si>
  <si>
    <t>006</t>
  </si>
  <si>
    <t>7. Cổ phiếu quỹ</t>
  </si>
  <si>
    <t>007</t>
  </si>
  <si>
    <t>8. Tài sản tài chính niêm yết/đăng ký giao dịch tại VSD của CTCK</t>
  </si>
  <si>
    <t>008</t>
  </si>
  <si>
    <t xml:space="preserve">a. Tài sản tài chính giao dịch tự do chuyển nhượng </t>
  </si>
  <si>
    <t>008.1</t>
  </si>
  <si>
    <t>b. Tài sản tài chính hạn chế chuyển nhượng</t>
  </si>
  <si>
    <t>008.2</t>
  </si>
  <si>
    <t>c. Tài sản tài chính giao dịch cầm cố</t>
  </si>
  <si>
    <t>008.3</t>
  </si>
  <si>
    <t>d. Tài sản tài chính phong tỏa, tạm giữ</t>
  </si>
  <si>
    <t>008.4</t>
  </si>
  <si>
    <t>e. Tài sản tài chính chờ thanh toán</t>
  </si>
  <si>
    <t>008.5</t>
  </si>
  <si>
    <t>f. Tài sản tài chính chờ cho vay</t>
  </si>
  <si>
    <t>008.6</t>
  </si>
  <si>
    <t>g. Tài sản tài chính ký quỹ đảm bảo khoản vay</t>
  </si>
  <si>
    <t>008.7</t>
  </si>
  <si>
    <t xml:space="preserve">9. Tài sản tài chính đã ký quỹ tại VSD và chưa giao dịch của CTCK 
</t>
  </si>
  <si>
    <t>009</t>
  </si>
  <si>
    <t>a. Tài sản tài chính đã ký quỹ tại VSD và chưa giao dịch, tự do chuyển nhượng</t>
  </si>
  <si>
    <t>009.1</t>
  </si>
  <si>
    <t>b. Tài sản tài chính đã ký quỹ tại VSD và chưa giao dịch, hạn chế chuyển nhượng</t>
  </si>
  <si>
    <t>009.2</t>
  </si>
  <si>
    <t>c. Tài sản tài chính đã ký quỹ tại VSD và chưa giao dịch, cầm cố</t>
  </si>
  <si>
    <t>009.3</t>
  </si>
  <si>
    <t>d. Tài sản tài chính đã ký quỹ tại VSD và chưa giao dịch, phong tỏa, tạm giữ</t>
  </si>
  <si>
    <t>009.4</t>
  </si>
  <si>
    <t>10. Tài sản tài chính chờ về của CTCK</t>
  </si>
  <si>
    <t>010</t>
  </si>
  <si>
    <t>11. Tài sản tài chính sửa lỗi giao dịch của CTCK</t>
  </si>
  <si>
    <t>011</t>
  </si>
  <si>
    <t>12. Tài sản tài chính chưa lưu ký tại VSD của CTCK</t>
  </si>
  <si>
    <t>012</t>
  </si>
  <si>
    <t>13. Tài sản tài chính được hưởng quyền của CTCK</t>
  </si>
  <si>
    <t>013</t>
  </si>
  <si>
    <t>B. TÀI SẢN VÀ CÁC KHOẢN PHẢI TRẢ VỀ TÀI SẢN QUẢN LÝ CAM KẾT CỦA KHÁCH HÀNG</t>
  </si>
  <si>
    <t>Số lượng chứng khoán</t>
  </si>
  <si>
    <t>1. Tài sản tài chính niêm yết/đăng ký giao dịch tại VSD của nhà đầu tư</t>
  </si>
  <si>
    <t>021</t>
  </si>
  <si>
    <t>021.1</t>
  </si>
  <si>
    <t>021.2</t>
  </si>
  <si>
    <t>021.3</t>
  </si>
  <si>
    <t>021.4</t>
  </si>
  <si>
    <t>021.5</t>
  </si>
  <si>
    <t>021.6</t>
  </si>
  <si>
    <t>2. Tài sản tài chính đã lưu ký tại VSD và chưa giao dịch của Nhà đầu tư</t>
  </si>
  <si>
    <t>022</t>
  </si>
  <si>
    <t>022.1</t>
  </si>
  <si>
    <t>022.2</t>
  </si>
  <si>
    <t>022.3</t>
  </si>
  <si>
    <t>022.4</t>
  </si>
  <si>
    <t>3. Tài sản tài chính chờ về của Nhà đầu tư</t>
  </si>
  <si>
    <t>023</t>
  </si>
  <si>
    <t>4. Tài sản tài chính chưa lưu ký tại VSD của Nhà đầu tư</t>
  </si>
  <si>
    <t>024</t>
  </si>
  <si>
    <t>5. Tài sản tài chính được hưởng quyền của Nhà đầu tư</t>
  </si>
  <si>
    <t>025</t>
  </si>
  <si>
    <t>Đồng Việt Nam</t>
  </si>
  <si>
    <t xml:space="preserve">8. Phải trả Nhà đầu tư về tiền gửi giao dịch chứng khoán theo phương thức Ngân hàng thương mại quản lý </t>
  </si>
  <si>
    <t>031</t>
  </si>
  <si>
    <t>8.1 Phải trả Nhà đầu tư trong nước về tiền gửi giao dịch chứng khoán theo phương thức Ngân hàng thương mại quản lý</t>
  </si>
  <si>
    <t>031.1</t>
  </si>
  <si>
    <t>8.2 Phải trả Nhà đầu tư nước ngoài về tiền gửi giao dịch chứng khoán theo phương thức Ngân hàng thương mại quản lý</t>
  </si>
  <si>
    <t>031.2</t>
  </si>
  <si>
    <t>9. Phải trả tổ chức phát hành chứng khoán</t>
  </si>
  <si>
    <t>032</t>
  </si>
  <si>
    <t>10. Phải thu/Phải trả của khách hàng về lỗi giao dịch các tài sản tài chính</t>
  </si>
  <si>
    <t>033</t>
  </si>
  <si>
    <t>11. Phải trả vay CTCK</t>
  </si>
  <si>
    <t>034</t>
  </si>
  <si>
    <t xml:space="preserve">12. Phải trả cổ tức, gốc và lãi trái phiếu </t>
  </si>
  <si>
    <t>035</t>
  </si>
  <si>
    <t>Nguyễn Quang Trung</t>
  </si>
  <si>
    <t xml:space="preserve">           Nguyễn Quang Trung</t>
  </si>
  <si>
    <t xml:space="preserve"> BÁO CÁO THU NHẬP TOÀN DIỆN RIÊNG</t>
  </si>
  <si>
    <t>Số cuối quý này</t>
  </si>
  <si>
    <t>I. DOANH THU HOẠT ĐỘNG</t>
  </si>
  <si>
    <t>1.1 Lãi từ các tài sản tài chính ghi nhận thông qua lãi/lỗ (FVTPL)</t>
  </si>
  <si>
    <t>01</t>
  </si>
  <si>
    <t>a. Lãi bán các tài sản tài chính PVTPL</t>
  </si>
  <si>
    <t>01.1</t>
  </si>
  <si>
    <t>b. Chênh lệch tăng đánh giá lại các TSTC thông qua lãi/lỗ</t>
  </si>
  <si>
    <t>01.2</t>
  </si>
  <si>
    <t>c. Cổ tức, tiền lãi phát sinh từ tài sản tài chính PVTPL</t>
  </si>
  <si>
    <t>01.3</t>
  </si>
  <si>
    <t>1.2 Lãi từ các khoản đầu tư nắm giữ đến ngày đáo hạn (HTM)</t>
  </si>
  <si>
    <t>02</t>
  </si>
  <si>
    <t>1.3 Lãi từ các khoản cho vay và phải thu</t>
  </si>
  <si>
    <t>03</t>
  </si>
  <si>
    <t>1.4 Lãi từ các tài sản tài chính sẵn sàng để bán (AFS)</t>
  </si>
  <si>
    <t>04</t>
  </si>
  <si>
    <t>1.5 Lãi từ các công cụ phái sinh phòng ngừa rủi ro</t>
  </si>
  <si>
    <t>05</t>
  </si>
  <si>
    <t>1.6 Doanh thu môi giới chứng khoán</t>
  </si>
  <si>
    <t>06</t>
  </si>
  <si>
    <t>1.7 Doanh thu bảo lãnh, đại lý phát hành chứng khoán</t>
  </si>
  <si>
    <t>07</t>
  </si>
  <si>
    <t>1.8 Doanh thu tư vấn</t>
  </si>
  <si>
    <t>08</t>
  </si>
  <si>
    <t>1.9 Doanh thu hoạt động nhận ủy thác, đấu giá</t>
  </si>
  <si>
    <t>09</t>
  </si>
  <si>
    <t>1.10 Doanh thu lưu ký chứng khoán</t>
  </si>
  <si>
    <t>1.11 Thu nhập hoạt động khác</t>
  </si>
  <si>
    <t>Cộng doanh thu hoạt động (20=01-&gt;11)</t>
  </si>
  <si>
    <t>20</t>
  </si>
  <si>
    <t>II. CHI PHÍ HOẠT ĐỘNG</t>
  </si>
  <si>
    <t>2.1 Lỗ các tài sản tài chính ghi nhận thông qua lãi lỗ (FVTPL)</t>
  </si>
  <si>
    <t>21</t>
  </si>
  <si>
    <t>a. Lỗ bán các tài sản tài chính</t>
  </si>
  <si>
    <t>21.1</t>
  </si>
  <si>
    <t>b. Chênh lệch giảm đánh giá lại các TSTC thông qua lãi/lỗ</t>
  </si>
  <si>
    <t>21.2</t>
  </si>
  <si>
    <t>c. Chi phí giao dịch mua các tài sản tài chính FVTPL</t>
  </si>
  <si>
    <t>21.3</t>
  </si>
  <si>
    <t>2.2 Lỗ các khoản đầu tư nắm giữ đến ngày đáo hạn (HTM)</t>
  </si>
  <si>
    <t>22</t>
  </si>
  <si>
    <t>2.3 Chi phí lãi vay, lỗ từ các khoản cho vay và phải thu</t>
  </si>
  <si>
    <t>23</t>
  </si>
  <si>
    <t>2.4 Lỗ bán các tài sản tài chính sẵn sàng để bán (AFS)</t>
  </si>
  <si>
    <t>24</t>
  </si>
  <si>
    <t>2.5 Lỗ từ các tài sản tài chính phái sinh phòng ngừa rủi ro</t>
  </si>
  <si>
    <t>25</t>
  </si>
  <si>
    <t>2.6 Chi phí hoạt động tự doanh</t>
  </si>
  <si>
    <t>26</t>
  </si>
  <si>
    <t>2.7 Chi phí môi giới chứng khoán</t>
  </si>
  <si>
    <t>27</t>
  </si>
  <si>
    <t>2.8 Chi phí hoạt động bảo lãnh, đại lý phát hành chứng khoán</t>
  </si>
  <si>
    <t>28</t>
  </si>
  <si>
    <t>2.9 Chi phí tư vấn</t>
  </si>
  <si>
    <t>29</t>
  </si>
  <si>
    <t>2.10 Chi phí hoạt động đấu giá, ủy thác</t>
  </si>
  <si>
    <t>30</t>
  </si>
  <si>
    <t>2.11 Chi phí lưu ký chứng khoán</t>
  </si>
  <si>
    <t>31</t>
  </si>
  <si>
    <t>2.12 Chi phí khác</t>
  </si>
  <si>
    <t>32</t>
  </si>
  <si>
    <t>Trong đó: Chi phí sửa lỗi giao dịch chứng khoán, lỗi khác</t>
  </si>
  <si>
    <t>33</t>
  </si>
  <si>
    <t>Cộng chi phí hoạt động (40=21-&gt;33)</t>
  </si>
  <si>
    <t>40</t>
  </si>
  <si>
    <t>III. DOANH THU HOẠT ĐỘNG TÀI CHÍNH</t>
  </si>
  <si>
    <t>3.1 Chênh lệch lãi tỷ giá hối đoái đã và chưa thực hiện</t>
  </si>
  <si>
    <t>41</t>
  </si>
  <si>
    <t>3.2 Doanh thu, dự thu cổ tức, lãi tiền gửi không cố định phát sinh trong kỳ</t>
  </si>
  <si>
    <t>42</t>
  </si>
  <si>
    <t>3.3 Lãi bán, thanh lý các khoản đầu tư vào công ty con, liên kết, liên doanh</t>
  </si>
  <si>
    <t>43</t>
  </si>
  <si>
    <t>3.4 Doanh thu khác về đầu tư</t>
  </si>
  <si>
    <t>44</t>
  </si>
  <si>
    <t>Cộng doanh thu hoạt động tài chính (50=41-&gt;44)</t>
  </si>
  <si>
    <t>50</t>
  </si>
  <si>
    <t>IV. CHI PHÍ TÀI CHÍNH</t>
  </si>
  <si>
    <t>4.1 Chênh lệch lỗ tỷ giá hối đoái đã và chưa thực hiện</t>
  </si>
  <si>
    <t>51</t>
  </si>
  <si>
    <t>4.2 Chi phí lãi vay</t>
  </si>
  <si>
    <t>52</t>
  </si>
  <si>
    <t>4.3 Lỗ bán, thanh lý các khoản đầu tư vào công ty con, liên kết, liên doanh</t>
  </si>
  <si>
    <t>53</t>
  </si>
  <si>
    <t>4.4 Chi phí đầu tư khác</t>
  </si>
  <si>
    <t>54</t>
  </si>
  <si>
    <t>Cộng chi phí tài chính (60=51-&gt;54)</t>
  </si>
  <si>
    <t>60</t>
  </si>
  <si>
    <t>V. CHI PHÍ BÁN HÀNG</t>
  </si>
  <si>
    <t>61</t>
  </si>
  <si>
    <t>VI. CHI PHÍ QUẢN LÝ CÔNG TY CHỨNG KHOÁN</t>
  </si>
  <si>
    <t>62</t>
  </si>
  <si>
    <t>VII. KẾT QUẢ HOẠT ĐỘNG (70=20+50-40-60-61-62)</t>
  </si>
  <si>
    <t>70</t>
  </si>
  <si>
    <t>VIII. THU NHẬP KHÁC VÀ CHI PHÍ KHÁC</t>
  </si>
  <si>
    <t>8.1 Thu nhập khác</t>
  </si>
  <si>
    <t>71</t>
  </si>
  <si>
    <t>8.2 Chi phí khác</t>
  </si>
  <si>
    <t>72</t>
  </si>
  <si>
    <t>Cộng kết quả hoạt động khác (80=71-72)</t>
  </si>
  <si>
    <t>80</t>
  </si>
  <si>
    <t>IX. TỔNG LỢI NHUẬN KẾ TOÁN TRƯỚC THUẾ (90=70+80)</t>
  </si>
  <si>
    <t>90</t>
  </si>
  <si>
    <t>9.1 Lợi nhuận đã thực hiện</t>
  </si>
  <si>
    <t>91</t>
  </si>
  <si>
    <t>9.2 Lợi nhuận chưa thực hiện</t>
  </si>
  <si>
    <t>92</t>
  </si>
  <si>
    <t>X. CHI PHÍ THUẾ TNDN</t>
  </si>
  <si>
    <t>10.1 Chi phí thuế TNDN hiện hành</t>
  </si>
  <si>
    <t>100.1</t>
  </si>
  <si>
    <t>10.2 Chi phí thuế TNDN hoãn lại</t>
  </si>
  <si>
    <t>100.2</t>
  </si>
  <si>
    <t>XI. LỢI NHUẬN KẾ TOÁN SAU THUẾ TNDN (200=90-100)</t>
  </si>
  <si>
    <t>11.1 Lợi nhuận sau thuế phân bổ cho chủ sở hữu</t>
  </si>
  <si>
    <t>201</t>
  </si>
  <si>
    <t>11.2 Lợi nhuận sau thuế trích các Quỹ (Quỹ dự trữ điều lệ, Quỹ dự phòng tài chính và rủi ro nghiệp vụ theo quy định của Điều lệ Công ty là …%)</t>
  </si>
  <si>
    <t>202</t>
  </si>
  <si>
    <t>XII. THU NHẬP (LỖ) TOÀN DIỆN KHÁC SAU THUẾ TNDN</t>
  </si>
  <si>
    <t>12.1 Lãi/(Lỗ) từ đánh giá lại các khoản đầu tư giữ đến ngày đáo hạn</t>
  </si>
  <si>
    <t>301</t>
  </si>
  <si>
    <t>12.2 Lãi/(Lỗ) từ đánh giá lại các tài sản tài chính sẵn sàng để bán</t>
  </si>
  <si>
    <t>302</t>
  </si>
  <si>
    <t xml:space="preserve">12.3 Lãi/(Lỗ) toàn diện khác được chia từ hoạt động đầu tư vào công ty con, đầu tư liên doanh, liên kết </t>
  </si>
  <si>
    <t>303</t>
  </si>
  <si>
    <t>12.4 Lãi/(Lỗ) từ đánh giá lại các công cụ tài chính phái sinh</t>
  </si>
  <si>
    <t>304</t>
  </si>
  <si>
    <t xml:space="preserve">12.5 Lãi/(Lỗ) chênh lệch tỷ giá của hoạt động tại nước ngoài </t>
  </si>
  <si>
    <t>305</t>
  </si>
  <si>
    <t>12.6 Lãi/(Lỗ) từ các khoản đầu tư vào công ty con. Công ty liên kết, liên doanh chưa chia.</t>
  </si>
  <si>
    <t>306</t>
  </si>
  <si>
    <t xml:space="preserve">12.7 Lãi/(Lỗ) đánh giá công cụ phái sinh </t>
  </si>
  <si>
    <t>307</t>
  </si>
  <si>
    <t>12.8 Lãi/(Lỗ) đánh giá lại tài sản cố định theo mô hình giá trị hợp lý</t>
  </si>
  <si>
    <t>308</t>
  </si>
  <si>
    <t>Tổng thu nhập toàn diện</t>
  </si>
  <si>
    <r>
      <t>49</t>
    </r>
    <r>
      <rPr>
        <sz val="11"/>
        <rFont val="Times New Roman"/>
        <family val="1"/>
      </rPr>
      <t>.2. Thông tin về các bên liên quan:</t>
    </r>
  </si>
  <si>
    <r>
      <t>49</t>
    </r>
    <r>
      <rPr>
        <sz val="11"/>
        <rFont val="Times New Roman"/>
        <family val="1"/>
      </rPr>
      <t>.2.1. Thông tin về các bên liên quan</t>
    </r>
  </si>
  <si>
    <r>
      <t>49</t>
    </r>
    <r>
      <rPr>
        <sz val="11"/>
        <rFont val="Times New Roman"/>
        <family val="1"/>
      </rPr>
      <t>.3. Thông tin so sánh (những thay đổi về thông tin trong Báo cáo tài chính của các niên độ kế toán trước): ………………………</t>
    </r>
  </si>
  <si>
    <t>Quý 2-2016</t>
  </si>
  <si>
    <t>Quý 2-2015</t>
  </si>
  <si>
    <t xml:space="preserve">                TP.HCM, ngày 14  tháng 7 năm 2016</t>
  </si>
  <si>
    <t xml:space="preserve">              TP.HCM, ngày 14  tháng 7 năm 2016</t>
  </si>
  <si>
    <t>Quý 2 Năm 2016</t>
  </si>
  <si>
    <t>3.1. Chế độ kế toán áp dụng: Chế độ kế toán CTCK ban hành theo Thông tư số 210 ngày 30/12/2014 của Bộ Tài chính.</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</si>
  <si>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 Trong kỳ không phát sinh nghiệp vụ này.</t>
  </si>
  <si>
    <t xml:space="preserve">5. Quản trị về rủi ro tài chính đối với CTCK </t>
  </si>
  <si>
    <t xml:space="preserve">5.1. Thuyết minh chung định tính và định lượng về rủi ro tài chính đối với CTCK: </t>
  </si>
  <si>
    <t xml:space="preserve">5.2. Rủi ro tín dụng: </t>
  </si>
  <si>
    <t xml:space="preserve">5.3. Rủi ro thanh khoản: </t>
  </si>
  <si>
    <t xml:space="preserve">5.4. Rủi ro thị trường: </t>
  </si>
  <si>
    <t xml:space="preserve">5.5. Rủi ro tiền tệ: </t>
  </si>
  <si>
    <t>6. Các chính sách định giá các tài sản tài chính thuộc Danh mục tài sản tài chính của CTCK</t>
  </si>
  <si>
    <t xml:space="preserve">6.1. Phương pháp định giá áp dụng, kỹ thuật định giá: </t>
  </si>
  <si>
    <t>6.2. Hiệu quả của việc sử dụng các phương pháp định giá và kỹ thuật định giá:</t>
  </si>
  <si>
    <t>6.3. Trường hợp miễn thuyết minh giá trị hợp lý:</t>
  </si>
  <si>
    <t xml:space="preserve">6.4. Lý do khi không xác định được giá trị hợp lý: </t>
  </si>
  <si>
    <t>6.5. Chính sách định giá các tài sản tài chính thuộc Danh mục tài sản tài chính của CTCK theo nguyên tắc giá gốc (nếu có)</t>
  </si>
  <si>
    <r>
      <t>5.6. Các rủi ro khác về giá:</t>
    </r>
    <r>
      <rPr>
        <b/>
        <sz val="11"/>
        <rFont val="Times New Roman"/>
        <family val="1"/>
      </rPr>
      <t xml:space="preserve"> </t>
    </r>
  </si>
  <si>
    <r>
      <t>49</t>
    </r>
    <r>
      <rPr>
        <sz val="11"/>
        <rFont val="Times New Roman"/>
        <family val="1"/>
      </rPr>
      <t>.4. Thông tin về hoạt động liên tục: …………………</t>
    </r>
  </si>
  <si>
    <r>
      <t>49</t>
    </r>
    <r>
      <rPr>
        <sz val="11"/>
        <rFont val="Times New Roman"/>
        <family val="1"/>
      </rPr>
      <t>.5. Những thông tin khác. (3) ...............................</t>
    </r>
  </si>
  <si>
    <t>A.7.7. Hàng tồn kho</t>
  </si>
  <si>
    <t>A 7.8. Phải trả mua các tài sản tài chính</t>
  </si>
  <si>
    <t xml:space="preserve">   7.8.1. Phải trả về mua các tài sản tài chchính</t>
  </si>
  <si>
    <t>7.8.2.Phải trả khác về hoạt động đầu tư</t>
  </si>
  <si>
    <t>CTCK phải thuyết minh chi tiết theo nhóm đối tượng phải trả</t>
  </si>
  <si>
    <t>A7.9. Phải trả hoạt động giao dịch chứng khoán</t>
  </si>
  <si>
    <t xml:space="preserve"> 7.9.1.Phải trả cho Sở Giao dịch chứng khoán</t>
  </si>
  <si>
    <t>7.9.3. Phải trả về chứng khoán giao, nhận đại lý phát hành</t>
  </si>
  <si>
    <t>7.9.5. Phải trả tổ chức, cá nhân khác</t>
  </si>
  <si>
    <t>A.7.10. Phải trả cổ tức, gốc và lãi trái phiếu</t>
  </si>
  <si>
    <t>- Phải trả hộ cổ tức, gốc và lãi trái phiếu cho Nhà đầu tư</t>
  </si>
  <si>
    <t>A 7.11. Thuế và các khoản phải nộp Nhà nước</t>
  </si>
  <si>
    <t>- Thuế Thu nhập doanh nghiệp</t>
  </si>
  <si>
    <t>- Thuế Thu nhập cá nhân</t>
  </si>
  <si>
    <t>- Các loại thuế khác (thuế nhà thầu)</t>
  </si>
  <si>
    <t>- Các khoản phí, lệ phí và các khoản phải nộp khác</t>
  </si>
  <si>
    <t>A 7.12. Phải trả Tổ chức phát hành chứng khoán</t>
  </si>
  <si>
    <t>- Chi tiết theo các đối tượng phải trả, phải nộp khác</t>
  </si>
  <si>
    <t>A.7.13. Chi phí phải trả</t>
  </si>
  <si>
    <t xml:space="preserve">A. 7.14. Phải trả lỗi giao dịch chứng khoán </t>
  </si>
  <si>
    <t>- Phải trả lỗi giao dịch chứng khoán tự doanh</t>
  </si>
  <si>
    <t xml:space="preserve">         ...</t>
  </si>
  <si>
    <t>- Phải trả lỗi giao dịch chứng khoán môi giới</t>
  </si>
  <si>
    <t xml:space="preserve">- Phải trả lỗi giao dịch chứng khoán chưa xác định </t>
  </si>
  <si>
    <t>được đối tượng</t>
  </si>
  <si>
    <t>A 7.15. Phải trả người bán</t>
  </si>
  <si>
    <t>A 7.16. Phải trả, phải nộp khác</t>
  </si>
  <si>
    <t xml:space="preserve">Cộng     </t>
  </si>
  <si>
    <t>A.7.17. Tài sản thuế thu nhập hoãn lại và thuế thu nhập hoãn lại phải trả</t>
  </si>
  <si>
    <t>a. Tài sản thuế thu nhập hoãn lại:</t>
  </si>
  <si>
    <t>b. Thuế thu nhập hoãn lại phải trả</t>
  </si>
  <si>
    <t>A.7.18. Tình hình tăng, giảm tài sản cố định hữu hình:</t>
  </si>
  <si>
    <t>Nhà cửa, vật kiến trúc</t>
  </si>
  <si>
    <t>Máy móc, thiết bị</t>
  </si>
  <si>
    <t>Phương tiện vận tải, truyền dẫn</t>
  </si>
  <si>
    <t>Khoản mục</t>
  </si>
  <si>
    <t>Tổng cộng</t>
  </si>
  <si>
    <t xml:space="preserve">    Nguyên giá TSCĐ hữu hình</t>
  </si>
  <si>
    <t>Số dư đầu năm</t>
  </si>
  <si>
    <t>- Mua trong năm</t>
  </si>
  <si>
    <t>- Đầu tư XDCB hoàn thành</t>
  </si>
  <si>
    <t>- Tăng khác</t>
  </si>
  <si>
    <t>- Chuyển sang bất động sản đầu tư</t>
  </si>
  <si>
    <t>(...)</t>
  </si>
  <si>
    <t>- Thanh lý, nhượng bán</t>
  </si>
  <si>
    <t>- Giảm khác</t>
  </si>
  <si>
    <t>Số dư cuối năm</t>
  </si>
  <si>
    <t xml:space="preserve">   Giá trị hao mòn lũy kế</t>
  </si>
  <si>
    <t>- Khấu hao trong năm</t>
  </si>
  <si>
    <t xml:space="preserve">   Giá trị còn lại của TSCĐ     hữu hình</t>
  </si>
  <si>
    <t>- Tại ngày đầu năm</t>
  </si>
  <si>
    <t xml:space="preserve">- Tại ngày cuối năm          </t>
  </si>
  <si>
    <t>Đánh giá theo giá trị hợp lý</t>
  </si>
  <si>
    <t>A.7.19. Tình hình tăng, giảm  TSCĐ vô hình</t>
  </si>
  <si>
    <t xml:space="preserve">Quyền </t>
  </si>
  <si>
    <t xml:space="preserve">Quyền phát </t>
  </si>
  <si>
    <t xml:space="preserve">Bản quyền, bằng </t>
  </si>
  <si>
    <t>TSCĐ vô hình khác</t>
  </si>
  <si>
    <t>sử dụng đất</t>
  </si>
  <si>
    <t>hành</t>
  </si>
  <si>
    <t>sáng chế</t>
  </si>
  <si>
    <t>Nguyên giá TSCĐ vô hình</t>
  </si>
  <si>
    <t>- Tạo ra từ nội bộ Công ty</t>
  </si>
  <si>
    <t>- Tăng do hợp nhất kinh doanh</t>
  </si>
  <si>
    <t>(…)</t>
  </si>
  <si>
    <t xml:space="preserve">  Giá trị hao mòn lũy kế</t>
  </si>
  <si>
    <t xml:space="preserve">  Giá trị còn lại của TSCĐ vô hình</t>
  </si>
  <si>
    <t>Lãi    suất            vay</t>
  </si>
  <si>
    <t>Số       Số</t>
  </si>
  <si>
    <t>Số trả trong kỳ</t>
  </si>
  <si>
    <t xml:space="preserve">Số dư </t>
  </si>
  <si>
    <t>Loại vay ngắn hạn</t>
  </si>
  <si>
    <t>dư       vay</t>
  </si>
  <si>
    <t>cuối kỳ</t>
  </si>
  <si>
    <t>đầu   trong</t>
  </si>
  <si>
    <t>kỳ       kỳ</t>
  </si>
  <si>
    <t>- Vay ngân hàng (Chi tiết theo mục đích vay/Thời hạn vay)</t>
  </si>
  <si>
    <t>...          ...</t>
  </si>
  <si>
    <t>- Vay cá nhân (Chi tiết theo mục đích vay/Thời hạn vay)</t>
  </si>
  <si>
    <t xml:space="preserve">    ...              </t>
  </si>
  <si>
    <t xml:space="preserve">  </t>
  </si>
  <si>
    <t>- Vay của đối tượng khác (Chi tiết theo mục đích vay/Thời hạn vay)</t>
  </si>
  <si>
    <t xml:space="preserve">...         </t>
  </si>
  <si>
    <t xml:space="preserve">...          ...              </t>
  </si>
  <si>
    <t>- Các loại Vay ngắn hạn khác</t>
  </si>
  <si>
    <t>Chi tiết theo các loại vay</t>
  </si>
  <si>
    <t>A.7.23. Vay và nợ dài hạn:</t>
  </si>
  <si>
    <t>Các loại vay và nợ dài hạn</t>
  </si>
  <si>
    <t xml:space="preserve">Lãi     Số </t>
  </si>
  <si>
    <t xml:space="preserve"> Số         Số             </t>
  </si>
  <si>
    <t xml:space="preserve">suất    dư                </t>
  </si>
  <si>
    <t xml:space="preserve"> vay        trả  </t>
  </si>
  <si>
    <t xml:space="preserve"> vay   đầu       </t>
  </si>
  <si>
    <t xml:space="preserve">trong   trong </t>
  </si>
  <si>
    <t xml:space="preserve">           kỳ</t>
  </si>
  <si>
    <t>kỳ           kỳ</t>
  </si>
  <si>
    <t xml:space="preserve">   a. Vay dài hạn</t>
  </si>
  <si>
    <t xml:space="preserve">- Vay ngân hàng (Chi tiết theo mục đích vay/Thời hạn vay)      </t>
  </si>
  <si>
    <t>...         ....</t>
  </si>
  <si>
    <t>...             ...</t>
  </si>
  <si>
    <t>- Vay đối tượng khác (Chi tiết theo mục đích vay/Thời hạn vay)</t>
  </si>
  <si>
    <t xml:space="preserve">...          ...   </t>
  </si>
  <si>
    <t>...              ...</t>
  </si>
  <si>
    <t xml:space="preserve">   b. Nợ dài hạn</t>
  </si>
  <si>
    <t>- Thuê tài chính</t>
  </si>
  <si>
    <t xml:space="preserve">...          ...          ...          ...           </t>
  </si>
  <si>
    <t>...            ...</t>
  </si>
  <si>
    <t>- Nợ dài hạn khác</t>
  </si>
  <si>
    <t xml:space="preserve">                                        Cộng</t>
  </si>
  <si>
    <t xml:space="preserve">      ...      ...</t>
  </si>
  <si>
    <t xml:space="preserve">     - Các khoản nợ thuê tài chính</t>
  </si>
  <si>
    <t xml:space="preserve">A.7.21. Chi phí trả trước </t>
  </si>
  <si>
    <t>b. Chi phí trả trước dài hạn</t>
  </si>
  <si>
    <t>- Chi phí trả trước về thuê hoạt động TSCĐ</t>
  </si>
  <si>
    <t>- Chi phí thành lập Công ty</t>
  </si>
  <si>
    <t>- Chi phí nghiên cứu có giá trị lớn</t>
  </si>
  <si>
    <t>- Chi phí cho giai đoạn triển khai không đủ tiêu chuẩn ghi nhận là TSCĐ vô hình</t>
  </si>
  <si>
    <t xml:space="preserve">A.7.22.Tiền nộp Quỹ Hỗ trợ thanh toán  </t>
  </si>
  <si>
    <t>- Tiền nộp ban đầu</t>
  </si>
  <si>
    <t>- Tiền nộp bổ sung</t>
  </si>
  <si>
    <t>- Tiền lãi phân bổ trong năm</t>
  </si>
  <si>
    <t xml:space="preserve">Lợi nhuận đã thực hiện chưa phân phối </t>
  </si>
  <si>
    <t xml:space="preserve">Lợi nhuận chưa thực hiện </t>
  </si>
  <si>
    <t>Lãi đã thực hiện chưa phân phối năm trước (tại 31/12/20....)</t>
  </si>
  <si>
    <t>Lỗ chưa thực hiện tính đến: .../.../20...</t>
  </si>
  <si>
    <t>Lỗ/lãi đã thực hiện năm nay tính từ 1/1/20... đến .../.../20....</t>
  </si>
  <si>
    <t>Cơ sở lợi nhuận phân phối cho cổ đông hoặc các thành viên góp vốn  tính đến .../.../20... (4)=(1-2 +/-3)</t>
  </si>
  <si>
    <t>Số trích các quỹ từ lợi nhuận</t>
  </si>
  <si>
    <t>Quỹ...</t>
  </si>
  <si>
    <t>Thuế phải nộp tính trên thu nhập phân phối cho Nhà đầu tư sở hữu Cổ phiếu (6)=(5*Thuế suất có liên quan)</t>
  </si>
  <si>
    <t>A.7.26. Các tài sản đã cầm cố, thế chấp</t>
  </si>
  <si>
    <t>Tài sản</t>
  </si>
  <si>
    <t>Mục đích</t>
  </si>
  <si>
    <t>a.Ngắn hạn</t>
  </si>
  <si>
    <t>b. Dài hạn</t>
  </si>
  <si>
    <t xml:space="preserve">A.7.27. Tài sản tài chính niêm yết/đăng ký giao dịch của CTCK </t>
  </si>
  <si>
    <t>Tài sản tài chính</t>
  </si>
  <si>
    <t>A.7.28. Tài sản tài chính đã lưu ký tại VSD và chưa giao dịch của CTCK</t>
  </si>
  <si>
    <t>b)     Của Nhà đầu tư</t>
  </si>
  <si>
    <t>a.                  Chi phí trả trước ngắn hạn</t>
  </si>
  <si>
    <t>1.36.4.  Cổ tức và tiền lãi phát sinh từ các tài sản tài chính FVTPL, HTM, AFS</t>
  </si>
  <si>
    <t>a.      Từ tài sản tài chính FVTPL:</t>
  </si>
  <si>
    <t>b.      Từ tài sản tài chính HTM:</t>
  </si>
  <si>
    <t>c.       Từ AFS:</t>
  </si>
  <si>
    <t>Ban hành theo TT số 210/2014/TT-BTC ngày 30/12/2014 của Bộ Tài chính</t>
  </si>
  <si>
    <t>(Đơn vị tính: đồng)</t>
  </si>
  <si>
    <t>A.7.29. Tài sản tài chính chờ về của CTCK</t>
  </si>
  <si>
    <t>Công ty CP đầu tư Sóng Việt</t>
  </si>
  <si>
    <t>Phải trả lãi tiền gửi nhà đầu tư</t>
  </si>
  <si>
    <t>Phải trả, phải nộp khác</t>
  </si>
  <si>
    <t>Bảo hiểm xã hội</t>
  </si>
  <si>
    <t>A.7.24 Lợi nhuận chưa phân phối</t>
  </si>
  <si>
    <t>A.7.25 Tình hình phân phối thu nhập cho cổ đông hoặc các thành viên góp vốn</t>
  </si>
  <si>
    <t>Số lãi phân phối cho cho cổ đông hoặc các thành viên góp vốn  năm nay tại..../..../20…</t>
  </si>
  <si>
    <t>A.7.30. Tài sản tài chính sửa lỗi giao dịch của CTCK</t>
  </si>
  <si>
    <t>A.7.31. Tài sản tài chính chưa lưu ký tại VSD của CTCK</t>
  </si>
  <si>
    <t>A.7.32. Tài sản tài chính được hưởng quyền của CTCK</t>
  </si>
  <si>
    <t>A.7.33. Chứng khoán nhận ủy thác đấu giá của CTCK (nếu có)</t>
  </si>
  <si>
    <t>Loại chứng khoán</t>
  </si>
  <si>
    <t xml:space="preserve">A.7.34. Tài sản tài chính niêm yết/đăng ký giao dịch của Nhà đầu tư </t>
  </si>
  <si>
    <t>A.7.35. Tài sản tài chính đã lưu ký tại VSD và chưa giao dịch của Nhà đầu tư</t>
  </si>
  <si>
    <t>A.7.36. Tài sản tài chính chờ về của Nhà đầu tư</t>
  </si>
  <si>
    <t>A.7.37. Tài sản tài chính chưa lưu ký tại VSD của Nhà đầu tư</t>
  </si>
  <si>
    <t>A.7.38. Tài sản tài chính được hưởng quyền của Nhà đầu tư</t>
  </si>
  <si>
    <t>A.7.39.  Tiền gửi của Nhà đầu tư</t>
  </si>
  <si>
    <t>Tiền gửi của Nhà đầu tư</t>
  </si>
  <si>
    <t>1.Tiền gửi của Nhà đầu tư về giao dịch chứng khoán theo phương thức CTCK quản lý</t>
  </si>
  <si>
    <t>1.1.Tiền gửi của Nhà đầu tư trong nước về giao dịch chứng khoán theo phương thức CTCK quản lý</t>
  </si>
  <si>
    <t>1.2. Tiền gửi của Nhà đầu tư nước ngoài về giao dịch chứng khoán theo phương thức CTCK quản lý</t>
  </si>
  <si>
    <t>2.Tiền gửi của Nhà đầu tư về giao dịch chứng khoán theo phương thức NHTM quản lý</t>
  </si>
  <si>
    <t>2.1.Tiền gửi của Nhà đầu tư trong nước về giao dịch chứng khoán theo phương thức  NHTM  quản lý</t>
  </si>
  <si>
    <t>2.2. Tiền gửi của Nhà đầu tư nước ngoài về giao dịch chứng khoán theo phương thức  NHTM  quản lý</t>
  </si>
  <si>
    <t>3.Tiền gửi tổng hợp giao dịch chứng khoán cho khách hàng</t>
  </si>
  <si>
    <t xml:space="preserve">4.Tiền gửi bù trừ và thanh toán giao dịch chứng khoán của Nhà đầu tư </t>
  </si>
  <si>
    <t>4.1.Tiền gửi bù trừ và thanh toán giao dịch chứng khoán của Nhà đầu tư trong nước</t>
  </si>
  <si>
    <t>4.2.Tiền gửi bù trừ và thanh toán giao dịch chứng khoán của Nhà đầu tư nước ngoài</t>
  </si>
  <si>
    <t>A.7.40.  Tiền gửi của Tổ chức phát hành</t>
  </si>
  <si>
    <t>1.Tiền gửi bán chứng khoán bảo lãnh đại , đại lý phát hành</t>
  </si>
  <si>
    <t>2.Tiền gửi thanh toán gốc, tiền lãi và cổ tức của Tổ chức phát hành</t>
  </si>
  <si>
    <t xml:space="preserve">A.7.41. Phải trả Nhà đầu tư </t>
  </si>
  <si>
    <t>Loại phải trả</t>
  </si>
  <si>
    <t>1.Phải trả Nhà đầu tư - Tiền gửi của Nhà đầu tư về tiền gửi giao dịch chứng khoán theo phương thức CTCK quản lý</t>
  </si>
  <si>
    <t>1.1. Của Nhà đầu tư trong nước</t>
  </si>
  <si>
    <t>1.2. Của Nhà đầu tư trong nước</t>
  </si>
  <si>
    <t>2.Phải trả Nhà đầu tư - Tiền gửi của Nhà đầu tư về tiền gửi giao dịch chứng khoán theo phương thức NHTM quản lý</t>
  </si>
  <si>
    <t>2.1. Của Nhà đầu tư trong nước</t>
  </si>
  <si>
    <t>2.2. Của Nhà đầu tư trong nước</t>
  </si>
  <si>
    <t xml:space="preserve">3.Phải trả Nhà đầu tư - Tiền gửi về bù trừ và thanh toán giao dịch chứng khoán của Nhà đầu tư </t>
  </si>
  <si>
    <t>3.1. Của Nhà đầu tư trong nước</t>
  </si>
  <si>
    <t>3.2. Của Nhà đầu tư nước ngoài</t>
  </si>
  <si>
    <t xml:space="preserve">4.Phải trả khác của Nhà đầu tư </t>
  </si>
  <si>
    <t>4.1. Của Nhà đầu tư trong nước</t>
  </si>
  <si>
    <t>4.2. Của Nhà đầu tư nước ngoài</t>
  </si>
  <si>
    <t>1.Phải trả phí môi giới chứng khoán</t>
  </si>
  <si>
    <t>2.Phải trả phí lưu ký chứng khoán</t>
  </si>
  <si>
    <t>3.Phải trả phí tư vấn đầu tư</t>
  </si>
  <si>
    <t>A.7.43. Phải thu, phải trả của Nhà đầu tư về sửa lỗi giao dịch</t>
  </si>
  <si>
    <t>1.Phải thu của CTCK về sửa lỗi giao dịch của Nhà đầu tư</t>
  </si>
  <si>
    <t>1.1.Phải thu của CTCK về sửa lỗi giao dịch của Nhà đầu tư trong nước</t>
  </si>
  <si>
    <t>1.2.Phải thu của CTCK về sửa lỗi giao dịch của Nhà đầu tư nước ngoài</t>
  </si>
  <si>
    <t xml:space="preserve">2. Phải trả CTCK về lỗi giao dịch </t>
  </si>
  <si>
    <t>1.1.Phải trả CTCK về lỗi giao dịch của Nhà đầu tư trong nước</t>
  </si>
  <si>
    <t>1.2.Phải trả CTCK về lỗi giao dịch của Nhà đầu tư nước ngoài</t>
  </si>
  <si>
    <t>A.7.44. Phải trả vay CTCK của Nhà đầu tư</t>
  </si>
  <si>
    <t>Các khoản phải trả</t>
  </si>
  <si>
    <t>1.Phải trả nghiệp vụ margin</t>
  </si>
  <si>
    <t>2.Phải trả gốc margin</t>
  </si>
  <si>
    <t>2.1.Phải trả gốc margin của Nhà đầu tư trong nước</t>
  </si>
  <si>
    <t>2.2.Phải trả gốc margin của Nhà đầu tư nước ngoài</t>
  </si>
  <si>
    <t xml:space="preserve">3.Phải trả lãi margin </t>
  </si>
  <si>
    <t>3.1.Phải trả lãi margin của Nhà đầu tư trong nước</t>
  </si>
  <si>
    <t>3.2.Phải trả lãi margin của Nhà đầu tư nước ngoài</t>
  </si>
  <si>
    <t>4.Phải trả nghiệp vụ ứng trước tiền bán chứng khoán</t>
  </si>
  <si>
    <t>4.1.Phải trả gốc nghiệp vụ ứng trước tiền bán chứng khoán</t>
  </si>
  <si>
    <t>a.Phải trả gốc nghiệp vụ ứng trước tiền bán chứng khoán của Nhà đầu tư trong nước</t>
  </si>
  <si>
    <t>b.Phải trả gốc nghiệp vụ ứng trước tiền bán chứng khoán của Nhà đầu tư nước ngoài</t>
  </si>
  <si>
    <t>4.2.Phải trả lãi nghiệp vụ ứng trước tiền bán chứng khoán</t>
  </si>
  <si>
    <t>a.Phải trả lãi nghiệp vụ ứng trước tiền bán chứng khoán của Nhà đầu tư trong nước</t>
  </si>
  <si>
    <t>b.Phải trả lãi nghiệp vụ ứng trước tiền bán chứng khoán của Nhà đầu tư nước ngoài</t>
  </si>
  <si>
    <t>B. Thuyết minh về Báo cáo thu nhập toàn diện</t>
  </si>
  <si>
    <t>B 7.36. Thu nhập</t>
  </si>
  <si>
    <t>Danh mục các khoản đầu tư</t>
  </si>
  <si>
    <t>Số lượng bán</t>
  </si>
  <si>
    <t>Giá bán</t>
  </si>
  <si>
    <t>Tổng giá trị bán</t>
  </si>
  <si>
    <t>Giá vốn bình quân gia quyền tính đến cuối ngày giao dịch</t>
  </si>
  <si>
    <t>Lãi, lỗ bán chứng khoán kỳ này</t>
  </si>
  <si>
    <t>Lãi, lỗ bán chứng khoán lũy kế đến kỳ này</t>
  </si>
  <si>
    <t>3=1*2</t>
  </si>
  <si>
    <t>5=3-4</t>
  </si>
  <si>
    <t>Cổ phiếu  niêm yết</t>
  </si>
  <si>
    <t>Cổ phiếu chưa niêm yết</t>
  </si>
  <si>
    <t>Trái phiếu niêm yết</t>
  </si>
  <si>
    <t>........</t>
  </si>
  <si>
    <t xml:space="preserve">7.36.2. Chênh lệch đánh giá lại các tài sản tài chính </t>
  </si>
  <si>
    <t>Danh mục các loại tài sản tài chính</t>
  </si>
  <si>
    <t>Giá trị mua theo sổ kế toán</t>
  </si>
  <si>
    <t>Giá thị trường hoặc Giá trị hợp lý</t>
  </si>
  <si>
    <t>Chênh lệch đánh giá lại kỳ này</t>
  </si>
  <si>
    <t>Chênh lệch đánh giá lại kỳ trước</t>
  </si>
  <si>
    <t>Chênh lệch điều chỉnh sổ kế toán kỳ này</t>
  </si>
  <si>
    <t>C</t>
  </si>
  <si>
    <t>D</t>
  </si>
  <si>
    <t>E=C-D</t>
  </si>
  <si>
    <t>F</t>
  </si>
  <si>
    <t>G=E-F</t>
  </si>
  <si>
    <t>Loại FVTPL</t>
  </si>
  <si>
    <t>Cổ phiếu niêm yết</t>
  </si>
  <si>
    <t>Trái phiếu chưa niêm yết</t>
  </si>
  <si>
    <t>Công cụ thị trường tiền tệ</t>
  </si>
  <si>
    <t>Các khoản đầu tư phái sinh niêm yết</t>
  </si>
  <si>
    <t>Các khoản đầu tư phái sinh chưa niêm yết</t>
  </si>
  <si>
    <t>Các khoản đầu tư cho vay</t>
  </si>
  <si>
    <t>Các khoản đầu tư đem thế chấp</t>
  </si>
  <si>
    <t>Các khoản đầu tư mua chưa chuyển quyền sở hữu</t>
  </si>
  <si>
    <t>Loại HTM</t>
  </si>
  <si>
    <t>Loại các khoản cho vay và phải thu</t>
  </si>
  <si>
    <t>Loại AFS</t>
  </si>
  <si>
    <t>7.36.5. Doanh thu ngoài thu nhập các tài sản tài chính</t>
  </si>
  <si>
    <t>Các loại doanh thu khác</t>
  </si>
  <si>
    <t>Kỳ này</t>
  </si>
  <si>
    <t>Lũy kế đến</t>
  </si>
  <si>
    <t>Doanh thu hoạt động môi giới chứng khoán</t>
  </si>
  <si>
    <t>Doanh thu ban đầu</t>
  </si>
  <si>
    <t>Các khoản giảm trừ doanh thu</t>
  </si>
  <si>
    <t>Doanh thu thuần</t>
  </si>
  <si>
    <t>Doanh thu hoạt động bảo lãnh, đại lý phát hành chứng khoán</t>
  </si>
  <si>
    <t>Doanh thu hoạt động tư vấn</t>
  </si>
  <si>
    <t>B 7.37. Doanh thu hoạt động tài chính</t>
  </si>
  <si>
    <t>Loại doanh thu hoạt động tài chính</t>
  </si>
  <si>
    <t>Chênh lệch tỷ giá hối đoái</t>
  </si>
  <si>
    <t>Chênh  lệch lãi tỷ giá hối đoái đã thực hiện</t>
  </si>
  <si>
    <t>Chênh lệch lãi tỷ giá hối đoái chưa thực hiện</t>
  </si>
  <si>
    <t>Doanh thu cổ tức từ các khoản đầu tư vào công ty con, công ty liên kết, liên doanh phát sinh trong kỳ</t>
  </si>
  <si>
    <t>Doanh thu dự thu cổ tức, phát sinh trong kỳ</t>
  </si>
  <si>
    <t xml:space="preserve">Doanh thu lãi tiền gửi không kỳ hạn </t>
  </si>
  <si>
    <t>Doanh thu hoạt động tài chính khác</t>
  </si>
  <si>
    <t xml:space="preserve">B 7.38. Chi phí giao dịch mua các tài sản tài chính </t>
  </si>
  <si>
    <t>Loại chi phí giao dịch mua các tài sản tài chính ghi nhận thông qua lãi/lỗ hoạt động tự doanh</t>
  </si>
  <si>
    <t>.........</t>
  </si>
  <si>
    <t>Chứng khoán đầu tư khác</t>
  </si>
  <si>
    <t>Loại chi phí</t>
  </si>
  <si>
    <t>Chi phí môi giới, giao dịch, phí chuyển tiền bán các tài sản tài chính</t>
  </si>
  <si>
    <t>Chi phí tư vấn pháp luật</t>
  </si>
  <si>
    <t>Chi phí tư vấn đầu tư</t>
  </si>
  <si>
    <t>Chi phí tư vấn định giá</t>
  </si>
  <si>
    <t>Chi phí khác</t>
  </si>
  <si>
    <t>B 7.40. Chi phí tài chính</t>
  </si>
  <si>
    <t>Loại chi phí  tài chính</t>
  </si>
  <si>
    <t>Chênh lệch lỗ tỷ giá hối đoái</t>
  </si>
  <si>
    <t>Lỗ chênh lệch tỷ giá đã thực hiện</t>
  </si>
  <si>
    <t>Lỗ chênh lệch tỷ giá chưa thực hiện</t>
  </si>
  <si>
    <t>Chi phí lãi vay</t>
  </si>
  <si>
    <t>Lũy kế từ đầu năm đến cuối quý này(Năm nay)</t>
  </si>
  <si>
    <t>NGƯỜI LẬP BIỂU                            KẾ TOÁN TRƯỞNG</t>
  </si>
  <si>
    <t>NGƯỜI LẬP BIỂU                  KẾ TOÁN TRƯỞNG</t>
  </si>
  <si>
    <t>Võ Anh Thư                                          Tôn Thất Hào</t>
  </si>
  <si>
    <t xml:space="preserve">NGƯỜI LẬP BIỂU                  </t>
  </si>
  <si>
    <t>Chi phí đầu tư khác</t>
  </si>
  <si>
    <t xml:space="preserve">B 7.41. Chi phí quản lý CTCK </t>
  </si>
  <si>
    <t>Loại chi phí quản lý CTCK</t>
  </si>
  <si>
    <t xml:space="preserve">Chi phí nhân viên quản lý </t>
  </si>
  <si>
    <t>Lương và các khoản phúc lợi</t>
  </si>
  <si>
    <t>BHXH, BHYT, KPCĐ, BHTN</t>
  </si>
  <si>
    <t>Chi phí bảo hiểm trách nhiệm nghề nghiệp</t>
  </si>
  <si>
    <t>Chi phí văn phòng phẩm</t>
  </si>
  <si>
    <t>Chi phí công cụ, dụng cụ</t>
  </si>
  <si>
    <t>Chi phí khấu hao TSCĐ</t>
  </si>
  <si>
    <t>Chi phí thuế, phí và lệ phí</t>
  </si>
  <si>
    <t>Môi giới chứng khoán.</t>
  </si>
  <si>
    <t>Tự doanh chứng khoán</t>
  </si>
  <si>
    <t>Tư vấn đầu tư chứng khoán</t>
  </si>
  <si>
    <t>Lưu ký chứng khoán.</t>
  </si>
  <si>
    <t>3.2. Công ty đã áp dụng Chuẩn mực kế toán Việt Nam và các văn bản hướng dẫn Chuẩn mực do Nhà nước đã ban hành. Các Báo cáo tài chính được lập và trình bày theo đúng mọi qui định của từng Chuẩn mực, Thông tư hướng dẫn thực hiện Chuẩn mực và Chế độ kế toán đang áp dụng.</t>
  </si>
  <si>
    <t>Tiền gửi hoạt động của CTCK:Tiền và các khoản tương đương tiền bao gồm tiền mặt tại quỹ, tiền gửi ngân hàng, tiền gửi của nhà đầu tư về giao dịch chứng khoán, các khoản đầu tư ngắn hạn có thời hạn gốc không quá 3 tháng, có tính thanh khoản cao, có khả năng chuyển đổi dễ dàng thành các lượng tiền xác định và không có nhiều rủi ro trong chuyển đổi thành tiền</t>
  </si>
  <si>
    <t>Các nghiệp vụ phát sinh bằng ngoại tệ : Trong kỳ Công ty không phát sinh các nghiệp vụ về ngoại tệ.</t>
  </si>
  <si>
    <t>Tiền gởi có kỳ hạn tại Hdbank</t>
  </si>
  <si>
    <t>Các khoản phải thu về ứng trước tiền bán chứng khoán</t>
  </si>
  <si>
    <t>Phải thu phí lưu ký chứng khoán</t>
  </si>
  <si>
    <t>Phải thu của khách hàng</t>
  </si>
  <si>
    <t>Trả trước cho người bán</t>
  </si>
  <si>
    <t xml:space="preserve">Không </t>
  </si>
  <si>
    <t>Chi phí dịch vụ mua ngoài</t>
  </si>
  <si>
    <t>B 7.42. Thu nhập khác</t>
  </si>
  <si>
    <t>B 7.43. Chi phí khác</t>
  </si>
  <si>
    <t>QUÝ 2-2016</t>
  </si>
  <si>
    <t>QUÝ 2-2015</t>
  </si>
  <si>
    <t>TP.HCM, ngày 14  tháng 7 năm 2016</t>
  </si>
  <si>
    <t>Tài sản AFS</t>
  </si>
  <si>
    <t>1.1 Công ty Cổ phần Chứng khoán PHÚ GIA là Công ty cổ phần, được thành lập theo Giấy chứng nhận đăng ký kinh doanh số 4103005804 ngày 27 tháng 12 năm 2006; Giấy phép hoạt động kinh doanh chứng khoán số 47/UBCK-GPHĐKD ngày 28/12/2006; Giấy phép điều chỉnh số 63/UBCK-GP ngày 21/08/2007; Giấy phép số 326/UBCK-GP ngày 25/05/2010; Giấy phép số 364/UBCK-GP ngày 01/11/2010 và Giấy phép điều chỉnh số 18/GPĐC-UBCK ngày 10/03/2011 do Chủ tịch Ủy ban Chứng khoán Nhà nước cấp.</t>
  </si>
  <si>
    <t>1.2 Trụ sở chính của Công ty đặt tại Lầu 8-9, Tòa nhà Abacus, 58 Nguyễn Đình Chiểu, phường Đa Kao , quận 1, TP. HCM.</t>
  </si>
  <si>
    <t>Năm tài chính hằng năm bắt đầu từ ngày 01/01 đến hết ngày 31/12.</t>
  </si>
  <si>
    <t>2.2. Đơn vị tiền tệ sử dụng trong kế toán: Đồng Việt Nam.</t>
  </si>
  <si>
    <t>B 7.44. Chi phí thuế Thu nhập doanh nghiệp</t>
  </si>
  <si>
    <t>10</t>
  </si>
  <si>
    <t>11</t>
  </si>
  <si>
    <t>B.7.45. Lũy kế báo cáo thu nhập toàn diện</t>
  </si>
  <si>
    <t>D. 47. Thuyết minh về các Tài khoản loại 0</t>
  </si>
  <si>
    <t>E.48 Thông tin bổ sung cho Báo cáo tình hình biến động vốn chủ sở hữu như sau:</t>
  </si>
  <si>
    <t>G. 49. Những thông tin khác</t>
  </si>
  <si>
    <t xml:space="preserve">H. Một số Chỉ tiêu tài chính CTCK </t>
  </si>
  <si>
    <t xml:space="preserve">                </t>
  </si>
  <si>
    <t xml:space="preserve">       Mẫu số B05 - CTCK</t>
  </si>
  <si>
    <t>BẢN THUYẾT MINH BÁO CÁO TÀI CHÍNH RIÊNG</t>
  </si>
  <si>
    <t xml:space="preserve">1. Đặc điểm hoạt động của CTCK </t>
  </si>
  <si>
    <t>2. Kỳ kế toán, đơn vị tiền tệ sử dụng trong kế toán:</t>
  </si>
  <si>
    <t>2.1. Kỳ kế toán:</t>
  </si>
  <si>
    <t>3. Chuẩn mực và Chế độ kế toán áp dụng</t>
  </si>
  <si>
    <t>3.3. Hình thức kế toán áp dụng: Nhật ký chung.</t>
  </si>
  <si>
    <t>4. Các chính sách kế toán áp dụng</t>
  </si>
  <si>
    <t>4.1. Nguyên tắc ghi nhận các khoản tiền và các khoản tương đương tiền</t>
  </si>
  <si>
    <t>4.2. Nguyên tắc và phương pháp kế toán tài sản tài chính ghi nhận thông qua lãi lỗ, các khoản đầu tư nắm giữ đến ngày đáo hạn, các khoản cho vay và phải thu, tài sản tài chính sẵn sàng để bán, nợ tài chính</t>
  </si>
  <si>
    <t>4.2.1. Nguyên tắc phân loại tài sản tài chính và nợ tài chính thuộc Danh mục đầu tư của CTCK (tuân thủ Chuẩn mực kế toán, Chế độ kế toán và các quy định hiện hành về pháp luật Chứng khoán):</t>
  </si>
  <si>
    <t>4.2.1.1 Nguyên tắc phân loại tài sản tài chính: (FVTPL, HTM, Các khoản cho vay, AFS)</t>
  </si>
  <si>
    <t>4.2.1.2 Nguyên tắc phân loại nợ tài chính: (Nợ vay, nợ vay tài sản tài chính, trái phiếu chuyển đổi, trái phiếu phát hành, nợ thuế tài sản tài chính, phải trả người bán, các nợ phải trả phát sinh trong hoạt động kinh doanh chứng khoán)</t>
  </si>
  <si>
    <t xml:space="preserve">4.2.2. Nguyên tắc ghi nhận và phương pháp kế toán ghi nhận giá trị đánh giá lại các khoản đầu tư theo giá thị trường hoặc giá trị hợp lý (trong trường hợp không có giá trị thị trường) (tuân thủ các quy định hiện hành của pháp luật chứng khoán) hoặc giá gốc: </t>
  </si>
  <si>
    <t>4.3. Nguyên tắc ghi nhận bất động sản đầu tư</t>
  </si>
  <si>
    <t>A.7.2. Giá trị khối lượng giao dịch thực hiện trong kỳ</t>
  </si>
  <si>
    <t>Thu nhập toàn diện phân bổ cho chủ sở hữu</t>
  </si>
  <si>
    <t>401</t>
  </si>
  <si>
    <t>Thu nhập toàn diện phân bổ cho đối tượng khác (nếu có)</t>
  </si>
  <si>
    <t>402</t>
  </si>
  <si>
    <t>XIII.THU NHẬP THUẦN TRÊN CỔ PHIẾU PHỔ THÔNG</t>
  </si>
  <si>
    <t>500</t>
  </si>
  <si>
    <t>13.1 Lãi cơ bản trên cổ phiếu (Đồng/1 cổ phiếu)</t>
  </si>
  <si>
    <t>501</t>
  </si>
  <si>
    <t>13.2 Thu nhập pha loãng trên cổ phiếu (Đồng/1 cổ phiếu)</t>
  </si>
  <si>
    <t>502</t>
  </si>
  <si>
    <t>BÁO CÁO LƯU CHUYỂN TIỀN TỆ (Phương pháp gián tiếp)</t>
  </si>
  <si>
    <t>I. Lưu chuyển tiền từ hoạt động kinh doanh</t>
  </si>
  <si>
    <t>1. Lợi nhuận trước thuế Thu nhập doanh nghiệp</t>
  </si>
  <si>
    <t>2. Điều chỉnh cho các khoản</t>
  </si>
  <si>
    <t xml:space="preserve">    - Khấu hao TSCĐ</t>
  </si>
  <si>
    <t xml:space="preserve">    - Các khoản dự phòng</t>
  </si>
  <si>
    <t xml:space="preserve">    - Lãi, lỗ chênh lệch tỷ giá hối đoái chưa thực hiện</t>
  </si>
  <si>
    <t xml:space="preserve">    - Chi phí phải trả, chi phí trả trước</t>
  </si>
  <si>
    <t xml:space="preserve">    - Lãi, lỗ từ hoạt động đầu tư 
(đầu tư vào công ty con, liên doanh, liên kết)</t>
  </si>
  <si>
    <t xml:space="preserve">    - Dự thu tiền lãi</t>
  </si>
  <si>
    <t xml:space="preserve">    - Các khoản điều chỉnh khác </t>
  </si>
  <si>
    <t>3. Tăng các chi phí phi tiền tệ</t>
  </si>
  <si>
    <t>- Lỗ đánh giá các tài sản tài chính ghi nhận thông qua kết quả kinh doanh</t>
  </si>
  <si>
    <t>- Lỗ đánh giá giá trị các công nợ tài chính ghi nhận thông qua kết quả kinh doanh</t>
  </si>
  <si>
    <t>12</t>
  </si>
  <si>
    <t>- Lỗ đánh giá giá trị các công cụ tài chính phái sinh</t>
  </si>
  <si>
    <t>13</t>
  </si>
  <si>
    <t>- Lỗ từ thanh lý các tài sản tài chính sẵn sàng để bán</t>
  </si>
  <si>
    <t>14</t>
  </si>
  <si>
    <t>- Suy giảm giá trị của các tài sản tài chính sẵn sàng để bán</t>
  </si>
  <si>
    <t>15</t>
  </si>
  <si>
    <t>- Lỗ đánh giá giá trị các công cụ tài chính phái sinh cho mục đích phòng ngừa rủi ro</t>
  </si>
  <si>
    <t>16</t>
  </si>
  <si>
    <t>- Lỗ từ thanh lý tài sản cố định</t>
  </si>
  <si>
    <t>17</t>
  </si>
  <si>
    <t>- Suy giảm giá trị của các tài sản cố định</t>
  </si>
  <si>
    <t>18</t>
  </si>
  <si>
    <t>- Lỗ từ thanh lý các khoản đầu tư vào công ty con và công ty liên doanh, liên kết</t>
  </si>
  <si>
    <t>19</t>
  </si>
  <si>
    <t>4. Giảm các doanh thu phi tiền tệ</t>
  </si>
  <si>
    <t>- Lãi đánh giá giá trị các tài sản tài chính ghi nhận thông qua kết quả kinh doanh</t>
  </si>
  <si>
    <t>- Lãi đánh giá giá trị các công nợ tài chính thông qua kết quả kinh doanh</t>
  </si>
  <si>
    <t>- Lãi từ thanh lý các tài sản tài chính sẵn sàng để bán</t>
  </si>
  <si>
    <t xml:space="preserve">- Hoàn nhập suy giảm giá trị của các tài sản tài chính sẵn sàng để bán </t>
  </si>
  <si>
    <t>- Lãi đánh giá giá trị các công cụ tài chính phái sinh cho mục đích phòng ngừa</t>
  </si>
  <si>
    <t>- Lãi từ thanh toán các khoản cho vay và phải thu</t>
  </si>
  <si>
    <t>- Hoàn nhập chi phí dự phòng</t>
  </si>
  <si>
    <t>- Lãi từ thanh lý tài sản cố định, BĐSĐT</t>
  </si>
  <si>
    <t>- Lãi từ thanh lý các khoản đầu tư vào công ty con và công ty liên doanh, liên kết</t>
  </si>
  <si>
    <t>5. Thay đổi tài sản và nợ phải trả hoạt động</t>
  </si>
  <si>
    <t>- Tăng (giảm) tài sản tài chính ghi nhận thông qua lãi lỗ</t>
  </si>
  <si>
    <t>- Tăng (giảm) các khoản đầu tư giữ đến ngày đáo hạn</t>
  </si>
  <si>
    <t>- Tăng (giảm) các khoản cho vay</t>
  </si>
  <si>
    <t>- Tăng (giảm) tài sản tài chính sẵn sàng để bán</t>
  </si>
  <si>
    <t>34</t>
  </si>
  <si>
    <t>- Tăng (giảm) các tài sản khác</t>
  </si>
  <si>
    <t>35</t>
  </si>
  <si>
    <t>- Tăng (giảm) các khoản phải thu</t>
  </si>
  <si>
    <t>36</t>
  </si>
  <si>
    <t>- Tăng (giảm) vay và nợ thuê tài sản tài chính</t>
  </si>
  <si>
    <t>37</t>
  </si>
  <si>
    <t>- Tăng (giảm) vay tài sản tài chính</t>
  </si>
  <si>
    <t>38</t>
  </si>
  <si>
    <t>- Tăng (giảm) Trái phiếu chuyển đổi - Cấu phần nợ</t>
  </si>
  <si>
    <t>39</t>
  </si>
  <si>
    <t>- Tăng (giảm) Trái phiếu phát hành</t>
  </si>
  <si>
    <t>- Tăng (giảm) vay Quỹ hỗ trợ thanh toán</t>
  </si>
  <si>
    <t>6. Lợi nhuận từ hoạt động kinh doanh trước thay đổi vốn lưu động</t>
  </si>
  <si>
    <t>Tăng, giảm phải thu các tài sản tài chính</t>
  </si>
  <si>
    <t>Tăng, giảm phải thu tiền lãi các tài sản tài chính</t>
  </si>
  <si>
    <t>Tăng, giảm các khoản phải thu các dịch vụ CTCK cung cấp</t>
  </si>
  <si>
    <t>45</t>
  </si>
  <si>
    <t xml:space="preserve">Tăng, giảm các khoản phải thu về lỗi giao dịch chứng khoán </t>
  </si>
  <si>
    <t>46</t>
  </si>
  <si>
    <t>Tăng, giảm các khoản phải thu khác</t>
  </si>
  <si>
    <t>47</t>
  </si>
  <si>
    <t>Tăng, giảm phải trả cho người bán</t>
  </si>
  <si>
    <t>48</t>
  </si>
  <si>
    <t xml:space="preserve">Tăng, giảm phải trả Tổ chức phát hành chứng khoán </t>
  </si>
  <si>
    <t>49</t>
  </si>
  <si>
    <t>Tăng, giảm thuế và các khoản phải nộp Nhà nước</t>
  </si>
  <si>
    <t>Tăng, giảm phải trả, phải nộp khác</t>
  </si>
  <si>
    <t>Tăng giảm thuế TNDN CTCK nộp</t>
  </si>
  <si>
    <t>- Tiền thu khác từ hoạt động kinh doanh</t>
  </si>
  <si>
    <t>- Tiền chi khác cho hoạt động kinh doanh</t>
  </si>
  <si>
    <t>Lưu chuyển tiền thuần từ hoạt động kinh doanh</t>
  </si>
  <si>
    <t>II. Lưu chuyển tiền từ hoạt động đầu tư</t>
  </si>
  <si>
    <t>1. Tiền chi để mua sắm, xây dựng TSCĐ, BĐSĐT và các tài sản khác</t>
  </si>
  <si>
    <t>2. Tiền thu từ thanh lý, nhượng bán TSCĐ, BĐSĐT và các tài sản khác</t>
  </si>
  <si>
    <t>3. Tiền chi vốn vào các công ty con, công ty liên doanh, liên kết và đầu tư khác</t>
  </si>
  <si>
    <t>63</t>
  </si>
  <si>
    <t>4. Tiền thu hồi đầu tư góp vốn vào công ty con, công ty liên doanh, liên kết và đầu tư khác</t>
  </si>
  <si>
    <t>64</t>
  </si>
  <si>
    <t>5. Tiền thu lãi cho vay, cổ tức và lợi nhận được chia</t>
  </si>
  <si>
    <t>65</t>
  </si>
  <si>
    <t>Lưu chuyển tiền thuần từ hoạt động đầu tư</t>
  </si>
  <si>
    <t>III. Lưu chuyển tiền từ hoạt động tài chính</t>
  </si>
  <si>
    <t>1. Tiền thu từ phát hành cổ phiếu, nhận vốn góp của chủ sở hữu</t>
  </si>
  <si>
    <t>2. Tiền chi trả vốn góp cho chủ sở hữu, mua lai cổ phiếu quỹ</t>
  </si>
  <si>
    <t>3. Tiền vay gốc</t>
  </si>
  <si>
    <t>73</t>
  </si>
  <si>
    <t xml:space="preserve">3.1 Tiền vay Quỹ hỗ trợ thanh toán </t>
  </si>
  <si>
    <t>73.1</t>
  </si>
  <si>
    <t>3.2 Tiền vay khác</t>
  </si>
  <si>
    <t>73.2</t>
  </si>
  <si>
    <t>4. Tiền chi trả nợ gốc vay</t>
  </si>
  <si>
    <t>74</t>
  </si>
  <si>
    <t>4.1 Tiền chi trả gốc vay Quỹ hỗ trợ thanh toán</t>
  </si>
  <si>
    <t>74.1</t>
  </si>
  <si>
    <t>4.2 Tiền chi trả nợ gốc vay tài sản tài chính</t>
  </si>
  <si>
    <t>74.2</t>
  </si>
  <si>
    <t>4.3 Tiền chi trả gốc nợ vay khác</t>
  </si>
  <si>
    <t>74.3</t>
  </si>
  <si>
    <t>5. Tiền chi trả nợ thuê tài chính</t>
  </si>
  <si>
    <t>75</t>
  </si>
  <si>
    <t>6. Cổ tức, lợi nhuận đã trả cho chủ sở hữu</t>
  </si>
  <si>
    <t>76</t>
  </si>
  <si>
    <t>Lưu chuyển tiền thuần từ hoạt động tài chính</t>
  </si>
  <si>
    <t>IV. Tăng/giảm tiền thuần trong kỳ</t>
  </si>
  <si>
    <t>V. Tiền và các khoản tương đương tiền đầu kỳ</t>
  </si>
  <si>
    <t>101</t>
  </si>
  <si>
    <t>Tiền gửi ngân hàng đầu kỳ:</t>
  </si>
  <si>
    <t>102</t>
  </si>
  <si>
    <t>- Tiền gửi ngân hàng cho hoạt động CTCK</t>
  </si>
  <si>
    <t>102.1</t>
  </si>
  <si>
    <t>Các khoản tương đương tiền</t>
  </si>
  <si>
    <t>102.2</t>
  </si>
  <si>
    <t>Ảnh hưởng của những thay đổi tỷ giá hối đoái quy đổi ngoại tệ</t>
  </si>
  <si>
    <t>102.3</t>
  </si>
  <si>
    <t>VI. Tiền và các khoản tương đương tiền cuối kỳ</t>
  </si>
  <si>
    <t>103</t>
  </si>
  <si>
    <t>Tiền gửi ngân hàng cuối kỳ:</t>
  </si>
  <si>
    <t>104</t>
  </si>
  <si>
    <t>104.1</t>
  </si>
  <si>
    <t>104.2</t>
  </si>
  <si>
    <t>104.4</t>
  </si>
  <si>
    <t>PHẦN LƯU CHUYỂN TIỀN TỆ HOẠT ĐỘNG MÔI GIỚI, ỦY THÁC CỦA KHÁCH HÀNG</t>
  </si>
  <si>
    <t>I. Lưu chuyển tiền hoạt động môi giới, ủy thác của khách hàng</t>
  </si>
  <si>
    <t>1. Tiền thu bán chứng khoán môi giới cho khách hàng</t>
  </si>
  <si>
    <t>c01</t>
  </si>
  <si>
    <t>2. Tiền chi mua chứng khoán môi giới cho khách hàng</t>
  </si>
  <si>
    <t>c02</t>
  </si>
  <si>
    <t xml:space="preserve">3. Tiền thu bán chứng khoán ủy thác của khách hàng </t>
  </si>
  <si>
    <t>c03</t>
  </si>
  <si>
    <t>4. Tiền chi bán chứng khoán ủy thác của khách hàng</t>
  </si>
  <si>
    <t>c04</t>
  </si>
  <si>
    <t>5. Thu tiền từ tài khoản vãng lai của khách hàng</t>
  </si>
  <si>
    <t>c05</t>
  </si>
  <si>
    <t>6. Chi tiền từ tài khoản vãng lai của khách hàng</t>
  </si>
  <si>
    <t>c06</t>
  </si>
  <si>
    <t>7. Thu vay Quỹ Hỗ trợ thanh toán</t>
  </si>
  <si>
    <t>c07</t>
  </si>
  <si>
    <t>8. Chi trả vay Quỹ Hỗ trợ thanh toán</t>
  </si>
  <si>
    <t>c08</t>
  </si>
  <si>
    <t>9. Nhận tiền gửi để thanh toán giao dịch chứng khoán của khách hàng</t>
  </si>
  <si>
    <t>c09</t>
  </si>
  <si>
    <t>10. Nhận tiền gửi của Nhà đầu tư cho hoạt động ủy thác đầu tư của khách hàng</t>
  </si>
  <si>
    <t>c10</t>
  </si>
  <si>
    <t>11. Chi trả lưu ký chứng khoán của khách hàng</t>
  </si>
  <si>
    <t>c11</t>
  </si>
  <si>
    <t xml:space="preserve">12. Thu lỗi giao dịch chứng khoán </t>
  </si>
  <si>
    <t>c12</t>
  </si>
  <si>
    <t>13. Chi lỗi giao dịch chứng khoán</t>
  </si>
  <si>
    <t>c13</t>
  </si>
  <si>
    <t>14. Tiền thu của Tổ chức phát hành chứng khoán</t>
  </si>
  <si>
    <t>c14</t>
  </si>
  <si>
    <t>15. Tiền chi trả Tổ chức phát hành chứng khoán</t>
  </si>
  <si>
    <t>c15</t>
  </si>
  <si>
    <t>Tăng/Giảm tiền thuần trong kỳ</t>
  </si>
  <si>
    <t>c20</t>
  </si>
  <si>
    <t>II. Tiền và các khoản tương đương tiền đầu kỳ của khách hàng</t>
  </si>
  <si>
    <t>c30</t>
  </si>
  <si>
    <t>c31</t>
  </si>
  <si>
    <t>- Tiền gửi của Nhà đầu tư về giao dịch chứng khoán theo phương thức CTCK quản lý.
Trong đó có kỳ hạn:</t>
  </si>
  <si>
    <t>c32</t>
  </si>
  <si>
    <t>- Tiền gửi của Nhà đầu tư về giao dịch chứng khoán theo phương thức Ngân hàng thương mại quản lý.
Trong đó có kỳ hạn:</t>
  </si>
  <si>
    <t>c33</t>
  </si>
  <si>
    <t>c34</t>
  </si>
  <si>
    <t>- Tiền gửi tổng hợp giao dịch chứng khoán cho khách hàng</t>
  </si>
  <si>
    <t>c35</t>
  </si>
  <si>
    <t>- Tiền gửi của tổ chức phát hành
Trong đó có kỳ hạn:</t>
  </si>
  <si>
    <t>c36</t>
  </si>
  <si>
    <t>c37</t>
  </si>
  <si>
    <t>Ảnh hưởng của thay đổi tỷ giá hối đoái quy đổi ngoại tệ</t>
  </si>
  <si>
    <t>c38</t>
  </si>
  <si>
    <t>III. Tiền và các khoản tương đương tiền cuối kỳ của khách hàng (40=20+30)</t>
  </si>
  <si>
    <t>c40</t>
  </si>
  <si>
    <t>c41</t>
  </si>
  <si>
    <t>c42</t>
  </si>
  <si>
    <t>c43</t>
  </si>
  <si>
    <t>c44</t>
  </si>
  <si>
    <t>c45</t>
  </si>
  <si>
    <t>c46</t>
  </si>
  <si>
    <t>c47</t>
  </si>
  <si>
    <t>c48</t>
  </si>
  <si>
    <t>BÁO CÁO TÌNH HÌNH BIẾN ĐỘNG VỐN CHỦ SỞ HỮU RIÊNG</t>
  </si>
  <si>
    <t xml:space="preserve">Sô dư đầu năm </t>
  </si>
  <si>
    <t>Số tăng/giảm</t>
  </si>
  <si>
    <t>Tăng</t>
  </si>
  <si>
    <t>Giảm</t>
  </si>
  <si>
    <t>I. Biến động vốn chủ sở hữu</t>
  </si>
  <si>
    <t>1.1 Vốn pháp định</t>
  </si>
  <si>
    <t>1.2 Vốn bổ sung</t>
  </si>
  <si>
    <t>1.3 Thặng dư vốn cổ phần</t>
  </si>
  <si>
    <t>1.4 Quyền chọn chuyển đổi trái phiếu</t>
  </si>
  <si>
    <t>1.5 Vốn khác của chủ sở hữu</t>
  </si>
  <si>
    <t>2. Cổ phiếu quỹ (*)</t>
  </si>
  <si>
    <t>3. Quỹ dự trữ vốn điều lệ</t>
  </si>
  <si>
    <t>4. Quỹ dự phòng tài chính và rủi ro nghiệp vụ</t>
  </si>
  <si>
    <t>5. Chênh lệch đánh giá lại tài sản theo giá trị hợp lý</t>
  </si>
  <si>
    <t>6. Chênh lệch tỷ giá hối đoái</t>
  </si>
  <si>
    <t>7. Các Quỹ khác thuộc Vốn chủ sở hữu</t>
  </si>
  <si>
    <t>8. Lợi nhuận chưa phân phối</t>
  </si>
  <si>
    <t>8.1 Lợi nhuận đã thực hiện</t>
  </si>
  <si>
    <t>8.2 Lợi nhuận chưa thực hiện</t>
  </si>
  <si>
    <t>II. Thu nhập toàn diện khác</t>
  </si>
  <si>
    <t>1. Lãi/(Lỗ) từ đánh giá lại các tài sản tài chính sẵn sàng để bán</t>
  </si>
  <si>
    <t>2. Phần sở hữu đối với thu nhập toàn diện khác của công ty liên doanh, liên kết</t>
  </si>
  <si>
    <t>3. Lãi, lỗ đánh giá công cụ tài chính phái sinh</t>
  </si>
  <si>
    <t>4. Lãi, lỗ giao dịch kinh doanh ở nước ngoài</t>
  </si>
  <si>
    <t>5. Tăng, giảm khoản vốn góp vào công ty con</t>
  </si>
  <si>
    <t>6. Mua các khoản đầu tư vào công ty con</t>
  </si>
  <si>
    <t>7. Thanh lý các khoản đầu tư vào công ty con</t>
  </si>
  <si>
    <t>8. Mua cổ phiếu quỹ</t>
  </si>
  <si>
    <t>9. Thanh lý cổ phiếu quỹ</t>
  </si>
  <si>
    <t>10. Thay đổi vốn chủ sở hữu của cổ đông không nắm quyền kiểm soát</t>
  </si>
  <si>
    <t xml:space="preserve"> Tôn Thất Hào</t>
  </si>
  <si>
    <t xml:space="preserve">Võ Anh Thư                                      </t>
  </si>
  <si>
    <t>7. Thông tin bổ sung cho các Báo cáo tài chính</t>
  </si>
  <si>
    <t>A. Thuyết minh về Báo cáo tình hình tài chính</t>
  </si>
  <si>
    <t xml:space="preserve">A 7.1. Tiền và các khoản tương đương tiền </t>
  </si>
  <si>
    <t>- Tiền mặt tại quỹ</t>
  </si>
  <si>
    <t>...</t>
  </si>
  <si>
    <t xml:space="preserve">- Tiền gửi ngân hàng cho hoạt động CTCK </t>
  </si>
  <si>
    <t>- Tiền đang chuyển</t>
  </si>
  <si>
    <t>- Tiền gửi về bán chứng khoán bảo lãnh phát hành</t>
  </si>
  <si>
    <t>- Tiền gửi bù trừ và thanh toán giao dịch chứng khoán</t>
  </si>
  <si>
    <r>
      <t xml:space="preserve">                                               </t>
    </r>
    <r>
      <rPr>
        <b/>
        <sz val="13"/>
        <rFont val="Times New Roman"/>
        <family val="1"/>
      </rPr>
      <t>Cộng</t>
    </r>
  </si>
  <si>
    <t>CHỈ TIÊU</t>
  </si>
  <si>
    <t>Khối lượng giao dịch thực hiện trong năm</t>
  </si>
  <si>
    <t>Giá trị khối lượng giao dịch thực hiện trong năm</t>
  </si>
  <si>
    <t xml:space="preserve">a) Của CTCK </t>
  </si>
  <si>
    <t xml:space="preserve">  - Cổ phiếu</t>
  </si>
  <si>
    <t xml:space="preserve">  - Trái phiếu</t>
  </si>
  <si>
    <t xml:space="preserve">  - Chứng khoán khác</t>
  </si>
  <si>
    <t>Cộng</t>
  </si>
  <si>
    <t xml:space="preserve"> - Cổ phiếu</t>
  </si>
  <si>
    <t xml:space="preserve"> - Trái phiếu</t>
  </si>
  <si>
    <t xml:space="preserve"> - Chứng khoán khác</t>
  </si>
  <si>
    <t>A 7.3. Các loại tài sản tài chính</t>
  </si>
  <si>
    <t>7.3.1 Tài sản tài chính ghi nhận thông qua lãi/lỗ (FVTPL):</t>
  </si>
  <si>
    <t>Giá trị ghi sổ</t>
  </si>
  <si>
    <t>Giá trị hợp lý</t>
  </si>
  <si>
    <t>7.3.2 Tài sản tài chính sẵn sàng để bán (AFS)</t>
  </si>
  <si>
    <t>7.3.3 Các khoản đầu tư giữ đến ngày đáo hạn (HTM)</t>
  </si>
  <si>
    <t>Tài sản HTM</t>
  </si>
  <si>
    <t xml:space="preserve">7.3.4 Các khoản cho vay và phải thu </t>
  </si>
  <si>
    <t>Khoản cho vay và phải thu</t>
  </si>
  <si>
    <t>STT</t>
  </si>
  <si>
    <t>A</t>
  </si>
  <si>
    <t>B</t>
  </si>
  <si>
    <t>I</t>
  </si>
  <si>
    <t>Cổ phiếu</t>
  </si>
  <si>
    <t>Trái phiếu</t>
  </si>
  <si>
    <t>II</t>
  </si>
  <si>
    <t>III</t>
  </si>
  <si>
    <t>IV</t>
  </si>
  <si>
    <t xml:space="preserve">A.7.5. Các khoản phải thu </t>
  </si>
  <si>
    <t>7.5.1. Các khoản phải thu bán các khoản đầu tư</t>
  </si>
  <si>
    <t>Trong đó:</t>
  </si>
  <si>
    <t>7.5.2. Các khoản phải thu và dự thu cổ tức, tiền lãi các khoản đầu tư</t>
  </si>
  <si>
    <t>7.5.4. Phải thu hoạt động Margin</t>
  </si>
  <si>
    <t>7.5.5. Phải thu các dịch vụ CTCK cung cấp</t>
  </si>
  <si>
    <t>7.5.6. Phải thu về lỗi giao dịch chứng khoán</t>
  </si>
  <si>
    <t xml:space="preserve">7.5.7. Phải thu khác </t>
  </si>
  <si>
    <t xml:space="preserve"> Chi tiết phải thu khác khó đòi </t>
  </si>
  <si>
    <t>A 7.6. Dự phòng phải thu khó đòi</t>
  </si>
  <si>
    <t>7.9.2.Phải trả vay Quỹ Hỗ trợ thanh toán</t>
  </si>
  <si>
    <t xml:space="preserve">7.9.4. Phải trả Trung tâm Lưu ký chứng khoán Việt Nam (VSD) </t>
  </si>
  <si>
    <t xml:space="preserve"> A.7.20. Vay (chi tiết theo các loại vay phát sinh trong kỳ hoạt động của CTCK)</t>
  </si>
  <si>
    <t>QUÝ 1-2016</t>
  </si>
  <si>
    <t>QUÝ 1-2015</t>
  </si>
  <si>
    <t>A. 7.4. Dự phòng suy giảm giá trị tài sản tàichính và tài sản nhận thế chấp</t>
  </si>
  <si>
    <r>
      <t xml:space="preserve">- </t>
    </r>
    <r>
      <rPr>
        <sz val="11"/>
        <rFont val="Times New Roman"/>
        <family val="1"/>
      </rPr>
      <t>Chi tiết theo các loại, nhóm chi phí phải trả</t>
    </r>
  </si>
  <si>
    <r>
      <t xml:space="preserve">Tổng thu nhập phân phối cho </t>
    </r>
    <r>
      <rPr>
        <sz val="11"/>
        <rFont val="Times New Roman"/>
        <family val="1"/>
      </rPr>
      <t xml:space="preserve">cho cổ đông hoặc các thành viên góp vốn  </t>
    </r>
    <r>
      <rPr>
        <b/>
        <sz val="11"/>
        <rFont val="Times New Roman"/>
        <family val="1"/>
      </rPr>
      <t>(7)=(5-6)</t>
    </r>
  </si>
  <si>
    <r>
      <t xml:space="preserve">1.Tài sản tài chính giao dịch tự do chuyển nhượng </t>
    </r>
    <r>
      <rPr>
        <sz val="11"/>
        <color indexed="8"/>
        <rFont val="Times New Roman"/>
        <family val="1"/>
      </rPr>
      <t xml:space="preserve"> </t>
    </r>
  </si>
  <si>
    <r>
      <t xml:space="preserve">2.Tài sản tài chính giao dịch hạn chế chuyển nhượng </t>
    </r>
    <r>
      <rPr>
        <sz val="11"/>
        <color indexed="8"/>
        <rFont val="Times New Roman"/>
        <family val="1"/>
      </rPr>
      <t xml:space="preserve"> </t>
    </r>
  </si>
  <si>
    <r>
      <t xml:space="preserve">3.Tài sản tài chính giao dịch </t>
    </r>
    <r>
      <rPr>
        <sz val="11"/>
        <color indexed="8"/>
        <rFont val="Times New Roman"/>
        <family val="1"/>
      </rPr>
      <t xml:space="preserve">cầm cố </t>
    </r>
  </si>
  <si>
    <r>
      <t xml:space="preserve">4.Tài sản tài chính phong tỏa, </t>
    </r>
    <r>
      <rPr>
        <sz val="11"/>
        <color indexed="8"/>
        <rFont val="Times New Roman"/>
        <family val="1"/>
      </rPr>
      <t xml:space="preserve">tạm giữ </t>
    </r>
  </si>
  <si>
    <r>
      <t>5.Tài sản tài chính</t>
    </r>
    <r>
      <rPr>
        <sz val="11"/>
        <color indexed="8"/>
        <rFont val="Times New Roman"/>
        <family val="1"/>
      </rPr>
      <t xml:space="preserve"> chờ thanh toán </t>
    </r>
  </si>
  <si>
    <r>
      <t>6.</t>
    </r>
    <r>
      <rPr>
        <sz val="11"/>
        <rFont val="Times New Roman"/>
        <family val="1"/>
      </rPr>
      <t>Tài sản tài chính</t>
    </r>
    <r>
      <rPr>
        <sz val="11"/>
        <color indexed="8"/>
        <rFont val="Times New Roman"/>
        <family val="1"/>
      </rPr>
      <t xml:space="preserve"> chờ cho vay </t>
    </r>
  </si>
  <si>
    <r>
      <t>7.</t>
    </r>
    <r>
      <rPr>
        <sz val="11"/>
        <rFont val="Times New Roman"/>
        <family val="1"/>
      </rPr>
      <t>Tài sản tài chính ký quỹ đảm bảo khoản vay</t>
    </r>
  </si>
  <si>
    <r>
      <t xml:space="preserve">1.Tài sản tài chính đã lưu ký tại VSD và chưa giao dịch, tự do chuyển nhượng </t>
    </r>
    <r>
      <rPr>
        <sz val="11"/>
        <color indexed="8"/>
        <rFont val="Times New Roman"/>
        <family val="1"/>
      </rPr>
      <t xml:space="preserve"> </t>
    </r>
  </si>
  <si>
    <r>
      <t xml:space="preserve">2.Tài sản tài chính đã lưu ký tại VSD và chưa giao dịch, hạn chế chuyển nhượng </t>
    </r>
    <r>
      <rPr>
        <sz val="11"/>
        <color indexed="8"/>
        <rFont val="Times New Roman"/>
        <family val="1"/>
      </rPr>
      <t xml:space="preserve"> </t>
    </r>
  </si>
  <si>
    <r>
      <t>3.Tài sản tài chính đã lưu ký tại VSD và chưa giao dịch,</t>
    </r>
    <r>
      <rPr>
        <sz val="11"/>
        <color indexed="8"/>
        <rFont val="Times New Roman"/>
        <family val="1"/>
      </rPr>
      <t xml:space="preserve"> cầm cố</t>
    </r>
  </si>
  <si>
    <r>
      <t xml:space="preserve">4.Tài sản tài chính đã lưu ký tại VSD và chưa giao dịch, phong tỏa, </t>
    </r>
    <r>
      <rPr>
        <sz val="11"/>
        <color indexed="8"/>
        <rFont val="Times New Roman"/>
        <family val="1"/>
      </rPr>
      <t>tạm giữ</t>
    </r>
  </si>
  <si>
    <r>
      <t xml:space="preserve">Tiền gửi của </t>
    </r>
    <r>
      <rPr>
        <b/>
        <sz val="11"/>
        <rFont val="Times New Roman"/>
        <family val="1"/>
      </rPr>
      <t xml:space="preserve"> Tổ chức phát hành</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</si>
</sst>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 #,##0.0_-;_-* &quot;-&quot;??_-;_-@_-"/>
    <numFmt numFmtId="177" formatCode="_-* #,##0_-;\-* #,##0_-;_-* &quot;-&quot;??_-;_-@_-"/>
    <numFmt numFmtId="178" formatCode="_(* #,##0_);_(* \(#,##0\);_(* &quot;-&quot;??_);_(@_)"/>
    <numFmt numFmtId="179" formatCode="_-* #,##0.000_-;\-* #,##0.000_-;_-* &quot;-&quot;??_-;_-@_-"/>
    <numFmt numFmtId="180" formatCode="0.0"/>
  </numFmts>
  <fonts count="51">
    <font>
      <sz val="10"/>
      <name val="Arial"/>
      <family val="0"/>
    </font>
    <font>
      <b/>
      <sz val="13"/>
      <name val="Times New Roman"/>
      <family val="1"/>
    </font>
    <font>
      <i/>
      <sz val="13"/>
      <name val="Times New Roman"/>
      <family val="1"/>
    </font>
    <font>
      <sz val="13"/>
      <name val="Times New Roman"/>
      <family val="1"/>
    </font>
    <font>
      <sz val="13"/>
      <name val="Arial"/>
      <family val="0"/>
    </font>
    <font>
      <sz val="8"/>
      <name val="Arial"/>
      <family val="0"/>
    </font>
    <font>
      <sz val="11"/>
      <name val="Times New Roman"/>
      <family val="1"/>
    </font>
    <font>
      <b/>
      <sz val="11"/>
      <name val="Times New Roman"/>
      <family val="1"/>
    </font>
    <font>
      <i/>
      <sz val="11"/>
      <name val="Times New Roman"/>
      <family val="1"/>
    </font>
    <font>
      <b/>
      <i/>
      <sz val="11"/>
      <name val="Times New Roman"/>
      <family val="1"/>
    </font>
    <font>
      <sz val="11"/>
      <color indexed="8"/>
      <name val="Times New Roman"/>
      <family val="1"/>
    </font>
    <font>
      <i/>
      <sz val="11"/>
      <color indexed="8"/>
      <name val="Times New Roman"/>
      <family val="1"/>
    </font>
    <font>
      <b/>
      <sz val="11"/>
      <color indexed="8"/>
      <name val="Times New Roman"/>
      <family val="1"/>
    </font>
    <font>
      <sz val="10"/>
      <color indexed="8"/>
      <name val="ARIAL"/>
      <family val="0"/>
    </font>
    <font>
      <b/>
      <sz val="8"/>
      <color indexed="8"/>
      <name val="Times New Roman"/>
      <family val="1"/>
    </font>
    <font>
      <b/>
      <sz val="10"/>
      <name val="Times New Roman"/>
      <family val="1"/>
    </font>
    <font>
      <i/>
      <sz val="10"/>
      <name val="Times New Roman"/>
      <family val="1"/>
    </font>
    <font>
      <sz val="10"/>
      <name val="Times New Roman"/>
      <family val="1"/>
    </font>
    <font>
      <sz val="9"/>
      <name val="Arial"/>
      <family val="2"/>
    </font>
    <font>
      <sz val="9"/>
      <name val="Times New Roman"/>
      <family val="1"/>
    </font>
    <font>
      <sz val="10"/>
      <name val="VNI-Times"/>
      <family val="0"/>
    </font>
    <font>
      <b/>
      <sz val="10"/>
      <color indexed="8"/>
      <name val="ARIAL"/>
      <family val="2"/>
    </font>
    <font>
      <sz val="9"/>
      <name val="ARIAL"/>
      <family val="0"/>
    </font>
    <font>
      <sz val="9"/>
      <color indexed="8"/>
      <name val="Times New Roman"/>
      <family val="1"/>
    </font>
    <font>
      <b/>
      <sz val="9"/>
      <color indexed="8"/>
      <name val="Times New Roman"/>
      <family val="1"/>
    </font>
    <font>
      <b/>
      <sz val="9"/>
      <name val="Arial"/>
      <family val="2"/>
    </font>
    <font>
      <i/>
      <sz val="9"/>
      <name val="Arial"/>
      <family val="2"/>
    </font>
    <font>
      <b/>
      <sz val="10"/>
      <color indexed="8"/>
      <name val="Times New Roman"/>
      <family val="1"/>
    </font>
    <font>
      <sz val="11"/>
      <name val="Arial"/>
      <family val="0"/>
    </font>
    <font>
      <b/>
      <sz val="18"/>
      <name val="Times New Roman"/>
      <family val="1"/>
    </font>
    <font>
      <b/>
      <sz val="14"/>
      <name val="Arial"/>
      <family val="2"/>
    </font>
    <font>
      <b/>
      <i/>
      <sz val="9"/>
      <name val="Arial"/>
      <family val="2"/>
    </font>
    <font>
      <sz val="9"/>
      <color indexed="10"/>
      <name val="Arial"/>
      <family val="2"/>
    </font>
    <font>
      <b/>
      <sz val="11"/>
      <name val="Arial"/>
      <family val="2"/>
    </font>
    <font>
      <sz val="14"/>
      <name val="Times New Roman"/>
      <family val="1"/>
    </font>
    <font>
      <b/>
      <sz val="10"/>
      <name val="Arial"/>
      <family val="2"/>
    </font>
    <font>
      <i/>
      <sz val="10"/>
      <name val="Arial"/>
      <family val="2"/>
    </font>
    <font>
      <b/>
      <sz val="8"/>
      <name val="Arial"/>
      <family val="2"/>
    </font>
    <font>
      <b/>
      <i/>
      <sz val="10"/>
      <color indexed="8"/>
      <name val="Arial"/>
      <family val="2"/>
    </font>
    <font>
      <i/>
      <sz val="10"/>
      <color indexed="8"/>
      <name val="Arial"/>
      <family val="2"/>
    </font>
    <font>
      <sz val="9"/>
      <color indexed="8"/>
      <name val="Arial"/>
      <family val="0"/>
    </font>
    <font>
      <b/>
      <i/>
      <sz val="10"/>
      <name val="Arial"/>
      <family val="2"/>
    </font>
    <font>
      <sz val="8"/>
      <name val="Times New Roman"/>
      <family val="1"/>
    </font>
    <font>
      <b/>
      <sz val="9"/>
      <name val="Times New Roman"/>
      <family val="1"/>
    </font>
    <font>
      <i/>
      <sz val="9"/>
      <name val="Times New Roman"/>
      <family val="1"/>
    </font>
    <font>
      <sz val="8"/>
      <color indexed="8"/>
      <name val="Times New Roman"/>
      <family val="1"/>
    </font>
    <font>
      <sz val="9"/>
      <color indexed="8"/>
      <name val="ARIAL"/>
      <family val="0"/>
    </font>
    <font>
      <sz val="11"/>
      <color indexed="10"/>
      <name val="Times New Roman"/>
      <family val="1"/>
    </font>
    <font>
      <b/>
      <i/>
      <sz val="9"/>
      <name val="Times New Roman"/>
      <family val="1"/>
    </font>
    <font>
      <u val="single"/>
      <sz val="10"/>
      <color indexed="36"/>
      <name val="Arial"/>
      <family val="0"/>
    </font>
    <font>
      <u val="single"/>
      <sz val="10"/>
      <color indexed="12"/>
      <name val="Arial"/>
      <family val="0"/>
    </font>
  </fonts>
  <fills count="6">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35">
    <border>
      <left/>
      <right/>
      <top/>
      <bottom/>
      <diagonal/>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dotted"/>
    </border>
    <border>
      <left>
        <color indexed="63"/>
      </left>
      <right style="medium"/>
      <top>
        <color indexed="63"/>
      </top>
      <bottom style="dotted"/>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thin"/>
      <top>
        <color indexed="63"/>
      </top>
      <bottom style="dotted"/>
    </border>
    <border>
      <left style="thin"/>
      <right style="thin"/>
      <top style="thin"/>
      <bottom style="dotted"/>
    </border>
    <border>
      <left style="thin"/>
      <right>
        <color indexed="63"/>
      </right>
      <top>
        <color indexed="63"/>
      </top>
      <bottom>
        <color indexed="63"/>
      </bottom>
    </border>
    <border>
      <left style="thin"/>
      <right>
        <color indexed="63"/>
      </right>
      <top style="thin"/>
      <bottom style="thin"/>
    </border>
    <border>
      <left style="thin"/>
      <right style="thin"/>
      <top style="thin"/>
      <bottom style="double"/>
    </border>
    <border>
      <left>
        <color indexed="63"/>
      </left>
      <right>
        <color indexed="63"/>
      </right>
      <top>
        <color indexed="63"/>
      </top>
      <bottom style="double"/>
    </border>
    <border>
      <left style="medium"/>
      <right style="medium"/>
      <top style="dotted"/>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s>
  <cellStyleXfs count="26">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quotePrefix="1">
      <protection locked="0"/>
    </xf>
    <xf numFmtId="43" fontId="0" fillId="0" borderId="0" applyFont="0" applyFill="0" applyBorder="0" applyAlignment="0" quotePrefix="1">
      <protection locked="0"/>
    </xf>
    <xf numFmtId="43" fontId="0" fillId="0" borderId="0" applyFont="0" applyFill="0" applyBorder="0" applyAlignment="0" quotePrefix="1">
      <protection locked="0"/>
    </xf>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3" fillId="0" borderId="0">
      <alignment vertical="top"/>
      <protection/>
    </xf>
    <xf numFmtId="9" fontId="0" fillId="0" borderId="0" applyFont="0" applyFill="0" applyBorder="0" applyAlignment="0" applyProtection="0"/>
  </cellStyleXfs>
  <cellXfs count="402">
    <xf numFmtId="0" fontId="0" fillId="0" borderId="0" xfId="0" applyAlignment="1">
      <alignment/>
    </xf>
    <xf numFmtId="0" fontId="1" fillId="0" borderId="0" xfId="0" applyFont="1" applyAlignment="1">
      <alignment vertical="top" wrapText="1"/>
    </xf>
    <xf numFmtId="0" fontId="2" fillId="0" borderId="0" xfId="0" applyFont="1" applyAlignment="1">
      <alignment horizontal="right"/>
    </xf>
    <xf numFmtId="0" fontId="3" fillId="0" borderId="0" xfId="0" applyFont="1" applyAlignment="1">
      <alignment horizontal="center" vertical="top" wrapText="1"/>
    </xf>
    <xf numFmtId="0" fontId="3" fillId="0" borderId="0" xfId="0" applyFont="1" applyAlignment="1">
      <alignment horizontal="left" vertical="top" wrapText="1" indent="1"/>
    </xf>
    <xf numFmtId="0" fontId="3" fillId="0" borderId="0" xfId="0" applyFont="1" applyAlignment="1">
      <alignment vertical="top" wrapText="1"/>
    </xf>
    <xf numFmtId="0" fontId="1"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wrapText="1"/>
    </xf>
    <xf numFmtId="0" fontId="6" fillId="0" borderId="0" xfId="0" applyFont="1" applyAlignment="1">
      <alignment horizontal="center" vertical="top" wrapText="1"/>
    </xf>
    <xf numFmtId="0" fontId="7" fillId="0" borderId="0" xfId="0" applyFont="1" applyAlignment="1">
      <alignment/>
    </xf>
    <xf numFmtId="0" fontId="7" fillId="0" borderId="0" xfId="0" applyFont="1" applyAlignment="1">
      <alignment vertical="top" wrapText="1"/>
    </xf>
    <xf numFmtId="0" fontId="6" fillId="0" borderId="0" xfId="0" applyFont="1" applyAlignment="1">
      <alignment vertical="top" wrapText="1"/>
    </xf>
    <xf numFmtId="0" fontId="6" fillId="0" borderId="0" xfId="0" applyFont="1" applyAlignment="1">
      <alignment wrapText="1"/>
    </xf>
    <xf numFmtId="0" fontId="6" fillId="0" borderId="0" xfId="0" applyFont="1" applyAlignment="1">
      <alignment horizontal="left" vertical="top" wrapText="1" inden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5" xfId="0" applyFont="1" applyBorder="1" applyAlignment="1">
      <alignment horizontal="left" vertical="top" wrapText="1" indent="1"/>
    </xf>
    <xf numFmtId="0" fontId="6" fillId="0" borderId="6" xfId="0" applyFont="1" applyBorder="1" applyAlignment="1">
      <alignment horizontal="center" vertical="top" wrapText="1"/>
    </xf>
    <xf numFmtId="0" fontId="7" fillId="0" borderId="3" xfId="0" applyFont="1" applyBorder="1" applyAlignment="1">
      <alignment vertical="top" wrapText="1"/>
    </xf>
    <xf numFmtId="0" fontId="8" fillId="0" borderId="0" xfId="0" applyFont="1" applyAlignment="1">
      <alignment horizontal="justify"/>
    </xf>
    <xf numFmtId="0" fontId="7" fillId="0" borderId="0" xfId="0" applyFont="1" applyAlignment="1">
      <alignment horizontal="justify"/>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7" fillId="0" borderId="7" xfId="0" applyFont="1" applyBorder="1" applyAlignment="1">
      <alignment vertical="top" wrapText="1"/>
    </xf>
    <xf numFmtId="0" fontId="7" fillId="0" borderId="8" xfId="0" applyFont="1" applyBorder="1" applyAlignment="1">
      <alignment horizontal="center"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7" fillId="0" borderId="7" xfId="0" applyFont="1" applyBorder="1" applyAlignment="1">
      <alignment horizontal="left" vertical="top" wrapText="1" indent="1"/>
    </xf>
    <xf numFmtId="0" fontId="6" fillId="0" borderId="0" xfId="0" applyFont="1" applyAlignment="1">
      <alignment horizontal="justify"/>
    </xf>
    <xf numFmtId="0" fontId="7" fillId="0" borderId="4" xfId="0" applyFont="1" applyBorder="1" applyAlignment="1">
      <alignment vertical="top" wrapText="1"/>
    </xf>
    <xf numFmtId="0" fontId="8" fillId="0" borderId="0" xfId="0" applyFont="1" applyAlignment="1">
      <alignment vertical="top" wrapText="1"/>
    </xf>
    <xf numFmtId="0" fontId="7" fillId="0" borderId="0" xfId="0" applyFont="1" applyAlignment="1">
      <alignment horizontal="left"/>
    </xf>
    <xf numFmtId="0" fontId="8" fillId="0" borderId="0" xfId="0" applyFont="1" applyAlignment="1">
      <alignment horizontal="right"/>
    </xf>
    <xf numFmtId="0" fontId="7" fillId="0" borderId="0" xfId="0" applyFont="1" applyAlignment="1">
      <alignment horizontal="center" vertical="top" wrapText="1"/>
    </xf>
    <xf numFmtId="3" fontId="13" fillId="0" borderId="0" xfId="24" applyNumberFormat="1" applyFont="1">
      <alignment vertical="top"/>
      <protection/>
    </xf>
    <xf numFmtId="3" fontId="14" fillId="0" borderId="0" xfId="0" applyNumberFormat="1" applyFont="1" applyAlignment="1">
      <alignment/>
    </xf>
    <xf numFmtId="0" fontId="14" fillId="0" borderId="0" xfId="0" applyFont="1" applyAlignment="1">
      <alignment/>
    </xf>
    <xf numFmtId="3" fontId="4" fillId="0" borderId="0" xfId="0" applyNumberFormat="1" applyFont="1" applyAlignment="1">
      <alignment/>
    </xf>
    <xf numFmtId="177" fontId="15" fillId="0" borderId="9" xfId="15" applyNumberFormat="1" applyFont="1" applyBorder="1" applyAlignment="1">
      <alignment vertical="top" wrapText="1"/>
    </xf>
    <xf numFmtId="177" fontId="16" fillId="0" borderId="9" xfId="15" applyNumberFormat="1" applyFont="1" applyBorder="1" applyAlignment="1">
      <alignment vertical="top" wrapText="1"/>
    </xf>
    <xf numFmtId="177" fontId="0" fillId="0" borderId="0" xfId="15" applyNumberFormat="1" applyFont="1" applyAlignment="1">
      <alignment/>
    </xf>
    <xf numFmtId="0" fontId="6" fillId="0" borderId="0" xfId="0" applyFont="1" applyFill="1" applyAlignment="1">
      <alignment vertical="top"/>
    </xf>
    <xf numFmtId="177" fontId="17" fillId="0" borderId="0" xfId="15" applyNumberFormat="1" applyFont="1" applyAlignment="1">
      <alignment horizontal="center" vertical="top" wrapText="1"/>
    </xf>
    <xf numFmtId="177" fontId="15" fillId="0" borderId="0" xfId="15" applyNumberFormat="1" applyFont="1" applyAlignment="1">
      <alignment horizontal="center" vertical="top" wrapText="1"/>
    </xf>
    <xf numFmtId="177" fontId="15" fillId="0" borderId="10" xfId="15" applyNumberFormat="1" applyFont="1" applyBorder="1" applyAlignment="1">
      <alignment vertical="top" wrapText="1"/>
    </xf>
    <xf numFmtId="0" fontId="1" fillId="0" borderId="10" xfId="0" applyFont="1" applyBorder="1" applyAlignment="1">
      <alignment horizontal="center" vertical="top" wrapText="1"/>
    </xf>
    <xf numFmtId="0" fontId="3" fillId="0" borderId="10" xfId="0" applyFont="1" applyBorder="1" applyAlignment="1">
      <alignment vertical="top" wrapText="1"/>
    </xf>
    <xf numFmtId="0" fontId="1" fillId="0" borderId="10" xfId="0" applyFont="1" applyBorder="1" applyAlignment="1">
      <alignment vertical="top" wrapText="1"/>
    </xf>
    <xf numFmtId="0" fontId="6" fillId="0" borderId="0" xfId="0" applyFont="1" applyBorder="1" applyAlignment="1">
      <alignment/>
    </xf>
    <xf numFmtId="0" fontId="10" fillId="0" borderId="0" xfId="0" applyFont="1" applyBorder="1" applyAlignment="1">
      <alignment/>
    </xf>
    <xf numFmtId="3" fontId="13" fillId="0" borderId="0" xfId="0" applyNumberFormat="1" applyFont="1" applyAlignment="1">
      <alignment/>
    </xf>
    <xf numFmtId="178" fontId="18" fillId="0" borderId="9" xfId="17" applyNumberFormat="1" applyFont="1" applyFill="1" applyBorder="1" applyAlignment="1">
      <alignment horizontal="left" vertical="center" wrapText="1"/>
      <protection locked="0"/>
    </xf>
    <xf numFmtId="38" fontId="19" fillId="0" borderId="9" xfId="0" applyNumberFormat="1" applyFont="1" applyFill="1" applyBorder="1" applyAlignment="1">
      <alignment/>
    </xf>
    <xf numFmtId="3" fontId="13" fillId="0" borderId="10" xfId="24" applyNumberFormat="1" applyFont="1" applyBorder="1">
      <alignment vertical="top"/>
      <protection/>
    </xf>
    <xf numFmtId="178" fontId="20" fillId="0" borderId="10" xfId="15" applyNumberFormat="1" applyFont="1" applyBorder="1" applyAlignment="1">
      <alignment/>
    </xf>
    <xf numFmtId="3" fontId="15" fillId="0" borderId="10" xfId="0" applyNumberFormat="1" applyFont="1" applyBorder="1" applyAlignment="1">
      <alignment vertical="top" wrapText="1"/>
    </xf>
    <xf numFmtId="177" fontId="0" fillId="0" borderId="0" xfId="15" applyNumberFormat="1" applyAlignment="1">
      <alignment/>
    </xf>
    <xf numFmtId="0" fontId="7" fillId="0" borderId="0" xfId="0"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horizontal="center"/>
    </xf>
    <xf numFmtId="3" fontId="6" fillId="0" borderId="0" xfId="0" applyNumberFormat="1" applyFont="1" applyAlignment="1">
      <alignment/>
    </xf>
    <xf numFmtId="177" fontId="6" fillId="0" borderId="0" xfId="15" applyNumberFormat="1" applyFont="1" applyAlignment="1">
      <alignment/>
    </xf>
    <xf numFmtId="3" fontId="7" fillId="0" borderId="0" xfId="0" applyNumberFormat="1" applyFont="1" applyAlignment="1">
      <alignment/>
    </xf>
    <xf numFmtId="0" fontId="6" fillId="0" borderId="10" xfId="0" applyFont="1" applyBorder="1" applyAlignment="1">
      <alignment vertical="top" wrapText="1"/>
    </xf>
    <xf numFmtId="3" fontId="6" fillId="0" borderId="10" xfId="0" applyNumberFormat="1" applyFont="1" applyBorder="1" applyAlignment="1">
      <alignment vertical="top" wrapText="1"/>
    </xf>
    <xf numFmtId="0" fontId="7" fillId="0" borderId="10" xfId="0" applyFont="1" applyBorder="1" applyAlignment="1">
      <alignment vertical="top" wrapText="1"/>
    </xf>
    <xf numFmtId="0" fontId="7" fillId="0" borderId="10" xfId="0" applyFont="1" applyBorder="1" applyAlignment="1">
      <alignment horizontal="center" vertical="top" wrapText="1"/>
    </xf>
    <xf numFmtId="177" fontId="6" fillId="0" borderId="10" xfId="0" applyNumberFormat="1" applyFont="1" applyBorder="1" applyAlignment="1">
      <alignment vertical="top" wrapText="1"/>
    </xf>
    <xf numFmtId="3" fontId="7" fillId="0" borderId="10" xfId="0" applyNumberFormat="1" applyFont="1" applyBorder="1" applyAlignment="1">
      <alignment horizontal="center" vertical="top" wrapText="1"/>
    </xf>
    <xf numFmtId="3" fontId="6" fillId="0" borderId="8" xfId="0" applyNumberFormat="1" applyFont="1" applyBorder="1" applyAlignment="1">
      <alignment vertical="top" wrapText="1"/>
    </xf>
    <xf numFmtId="3" fontId="6" fillId="0" borderId="0" xfId="0" applyNumberFormat="1" applyFont="1" applyAlignment="1">
      <alignment vertical="top" wrapText="1"/>
    </xf>
    <xf numFmtId="0" fontId="6" fillId="0" borderId="0" xfId="0" applyFont="1" applyBorder="1" applyAlignment="1">
      <alignment horizontal="center"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6" fillId="0" borderId="0" xfId="0" applyFont="1" applyBorder="1" applyAlignment="1">
      <alignment vertical="top" wrapText="1"/>
    </xf>
    <xf numFmtId="177" fontId="6" fillId="0" borderId="0" xfId="15" applyNumberFormat="1" applyFont="1" applyBorder="1" applyAlignment="1">
      <alignment/>
    </xf>
    <xf numFmtId="0" fontId="6" fillId="0" borderId="0" xfId="0" applyFont="1" applyBorder="1" applyAlignment="1">
      <alignment horizontal="justify" vertical="top" wrapText="1"/>
    </xf>
    <xf numFmtId="0" fontId="10" fillId="0" borderId="0" xfId="0" applyFont="1" applyBorder="1" applyAlignment="1">
      <alignment horizontal="justify" vertical="top" wrapText="1"/>
    </xf>
    <xf numFmtId="177" fontId="10" fillId="0" borderId="0" xfId="15" applyNumberFormat="1" applyFont="1" applyBorder="1" applyAlignment="1">
      <alignment horizontal="justify" vertical="top" wrapText="1"/>
    </xf>
    <xf numFmtId="177" fontId="12" fillId="0" borderId="11" xfId="15" applyNumberFormat="1" applyFont="1" applyBorder="1" applyAlignment="1">
      <alignment horizontal="justify" vertical="top" wrapText="1"/>
    </xf>
    <xf numFmtId="3" fontId="7" fillId="0" borderId="11" xfId="0" applyNumberFormat="1" applyFont="1" applyBorder="1" applyAlignment="1">
      <alignment/>
    </xf>
    <xf numFmtId="3" fontId="21" fillId="0" borderId="11" xfId="0" applyNumberFormat="1" applyFont="1" applyBorder="1" applyAlignment="1">
      <alignment/>
    </xf>
    <xf numFmtId="0" fontId="10" fillId="0" borderId="0" xfId="0" applyFont="1" applyBorder="1" applyAlignment="1">
      <alignment vertical="top" wrapText="1"/>
    </xf>
    <xf numFmtId="0" fontId="11" fillId="0" borderId="0" xfId="0" applyFont="1" applyBorder="1" applyAlignment="1">
      <alignment horizontal="justify" vertical="top" wrapText="1"/>
    </xf>
    <xf numFmtId="0" fontId="10" fillId="0" borderId="0" xfId="0" applyFont="1" applyBorder="1" applyAlignment="1">
      <alignment horizontal="center" vertical="top" wrapText="1"/>
    </xf>
    <xf numFmtId="0" fontId="12" fillId="0" borderId="0" xfId="0" applyFont="1" applyBorder="1" applyAlignment="1">
      <alignment horizontal="center" vertical="top" wrapText="1"/>
    </xf>
    <xf numFmtId="0" fontId="12" fillId="0" borderId="0" xfId="0" applyFont="1" applyBorder="1" applyAlignment="1">
      <alignment horizontal="justify" vertical="top" wrapText="1"/>
    </xf>
    <xf numFmtId="0" fontId="12" fillId="0" borderId="0" xfId="0" applyFont="1" applyBorder="1" applyAlignment="1">
      <alignment/>
    </xf>
    <xf numFmtId="177" fontId="23" fillId="0" borderId="0" xfId="15" applyNumberFormat="1" applyFont="1" applyBorder="1" applyAlignment="1">
      <alignment horizontal="justify" vertical="top" wrapText="1"/>
    </xf>
    <xf numFmtId="178" fontId="18" fillId="0" borderId="0" xfId="17" applyNumberFormat="1" applyFont="1" applyFill="1" applyBorder="1" applyAlignment="1">
      <alignment horizontal="left" vertical="center" wrapText="1"/>
      <protection locked="0"/>
    </xf>
    <xf numFmtId="177" fontId="12" fillId="0" borderId="0" xfId="15" applyNumberFormat="1" applyFont="1" applyBorder="1" applyAlignment="1">
      <alignment horizontal="justify" vertical="top" wrapText="1"/>
    </xf>
    <xf numFmtId="49" fontId="18" fillId="0" borderId="9" xfId="0" applyNumberFormat="1" applyFont="1" applyFill="1" applyBorder="1" applyAlignment="1" applyProtection="1">
      <alignment horizontal="left" vertical="center" wrapText="1"/>
      <protection/>
    </xf>
    <xf numFmtId="49" fontId="18" fillId="0" borderId="9" xfId="0" applyNumberFormat="1" applyFont="1" applyFill="1" applyBorder="1" applyAlignment="1" applyProtection="1">
      <alignment horizontal="center" wrapText="1"/>
      <protection/>
    </xf>
    <xf numFmtId="178" fontId="25" fillId="0" borderId="9" xfId="17" applyNumberFormat="1" applyFont="1" applyFill="1" applyBorder="1" applyAlignment="1">
      <alignment horizontal="left" vertical="center" wrapText="1"/>
      <protection locked="0"/>
    </xf>
    <xf numFmtId="49" fontId="26" fillId="0" borderId="9" xfId="0" applyNumberFormat="1" applyFont="1" applyFill="1" applyBorder="1" applyAlignment="1" applyProtection="1">
      <alignment horizontal="left" vertical="center" wrapText="1"/>
      <protection/>
    </xf>
    <xf numFmtId="49" fontId="18" fillId="0" borderId="0" xfId="0" applyNumberFormat="1" applyFont="1" applyFill="1" applyBorder="1" applyAlignment="1" applyProtection="1">
      <alignment horizontal="center" wrapText="1"/>
      <protection/>
    </xf>
    <xf numFmtId="178" fontId="25" fillId="0" borderId="0" xfId="17" applyNumberFormat="1" applyFont="1" applyFill="1" applyBorder="1" applyAlignment="1">
      <alignment horizontal="left" vertical="center" wrapText="1"/>
      <protection locked="0"/>
    </xf>
    <xf numFmtId="177" fontId="27" fillId="0" borderId="11" xfId="15" applyNumberFormat="1" applyFont="1" applyBorder="1" applyAlignment="1">
      <alignment horizontal="justify" vertical="top" wrapText="1"/>
    </xf>
    <xf numFmtId="177" fontId="24" fillId="0" borderId="11" xfId="15" applyNumberFormat="1" applyFont="1" applyBorder="1" applyAlignment="1">
      <alignment horizontal="justify" vertical="top" wrapText="1"/>
    </xf>
    <xf numFmtId="3" fontId="27" fillId="0" borderId="11" xfId="0" applyNumberFormat="1" applyFont="1" applyBorder="1" applyAlignment="1">
      <alignment horizontal="right" vertical="top" wrapText="1"/>
    </xf>
    <xf numFmtId="178" fontId="0" fillId="0" borderId="9" xfId="18" applyNumberFormat="1" applyFont="1" applyBorder="1" applyAlignment="1">
      <alignment/>
      <protection locked="0"/>
    </xf>
    <xf numFmtId="177" fontId="0" fillId="0" borderId="9" xfId="15" applyNumberFormat="1" applyBorder="1" applyAlignment="1">
      <alignment/>
    </xf>
    <xf numFmtId="178" fontId="0" fillId="0" borderId="0" xfId="18" applyNumberFormat="1" applyFont="1" applyBorder="1" applyAlignment="1">
      <alignment/>
      <protection locked="0"/>
    </xf>
    <xf numFmtId="177" fontId="0" fillId="0" borderId="0" xfId="15" applyNumberFormat="1" applyBorder="1" applyAlignment="1">
      <alignment/>
    </xf>
    <xf numFmtId="178" fontId="0" fillId="0" borderId="12" xfId="18" applyNumberFormat="1" applyFont="1" applyBorder="1" applyAlignment="1">
      <alignment/>
      <protection locked="0"/>
    </xf>
    <xf numFmtId="178" fontId="0" fillId="0" borderId="13" xfId="18" applyNumberFormat="1" applyFont="1" applyBorder="1" applyAlignment="1">
      <alignment/>
      <protection locked="0"/>
    </xf>
    <xf numFmtId="178" fontId="0" fillId="0" borderId="0" xfId="18" applyNumberFormat="1" applyFont="1" applyBorder="1" applyAlignment="1">
      <alignment/>
      <protection locked="0"/>
    </xf>
    <xf numFmtId="178" fontId="0" fillId="0" borderId="0" xfId="0" applyNumberFormat="1" applyAlignment="1">
      <alignment/>
    </xf>
    <xf numFmtId="178" fontId="9" fillId="0" borderId="0" xfId="0" applyNumberFormat="1" applyFont="1" applyBorder="1" applyAlignment="1">
      <alignment vertical="top" wrapText="1"/>
    </xf>
    <xf numFmtId="3" fontId="0" fillId="0" borderId="0" xfId="0" applyNumberFormat="1" applyAlignment="1">
      <alignment/>
    </xf>
    <xf numFmtId="0" fontId="6" fillId="0" borderId="12" xfId="0" applyFont="1" applyBorder="1" applyAlignment="1">
      <alignment horizontal="center" vertical="top" wrapText="1"/>
    </xf>
    <xf numFmtId="0" fontId="6" fillId="0" borderId="12" xfId="0" applyFont="1" applyBorder="1" applyAlignment="1">
      <alignment vertical="top" wrapText="1"/>
    </xf>
    <xf numFmtId="0" fontId="6" fillId="0" borderId="9" xfId="0" applyFont="1" applyBorder="1" applyAlignment="1">
      <alignment horizontal="center" vertical="top" wrapText="1"/>
    </xf>
    <xf numFmtId="0" fontId="6" fillId="0" borderId="9" xfId="0" applyFont="1" applyBorder="1" applyAlignment="1">
      <alignment vertical="top" wrapText="1"/>
    </xf>
    <xf numFmtId="0" fontId="6" fillId="0" borderId="13" xfId="0" applyFont="1" applyBorder="1" applyAlignment="1">
      <alignment horizontal="center" vertical="top" wrapText="1"/>
    </xf>
    <xf numFmtId="0" fontId="6" fillId="0" borderId="13" xfId="0" applyFont="1" applyBorder="1" applyAlignment="1">
      <alignment vertical="top" wrapText="1"/>
    </xf>
    <xf numFmtId="0" fontId="6" fillId="0" borderId="10" xfId="0" applyFont="1" applyBorder="1" applyAlignment="1">
      <alignment horizontal="center" vertical="top" wrapText="1"/>
    </xf>
    <xf numFmtId="178" fontId="7" fillId="0" borderId="10" xfId="0" applyNumberFormat="1" applyFont="1" applyBorder="1" applyAlignment="1">
      <alignment vertical="top" wrapText="1"/>
    </xf>
    <xf numFmtId="0" fontId="7" fillId="0" borderId="12" xfId="0" applyFont="1" applyBorder="1" applyAlignment="1">
      <alignment horizontal="center" vertical="top" wrapText="1"/>
    </xf>
    <xf numFmtId="0" fontId="7" fillId="0" borderId="9" xfId="0" applyFont="1" applyBorder="1" applyAlignment="1">
      <alignment horizontal="center" vertical="top" wrapText="1"/>
    </xf>
    <xf numFmtId="0" fontId="7" fillId="0" borderId="9" xfId="0" applyFont="1" applyBorder="1" applyAlignment="1">
      <alignment vertical="top" wrapText="1"/>
    </xf>
    <xf numFmtId="0" fontId="7" fillId="0" borderId="13" xfId="0" applyFont="1" applyBorder="1" applyAlignment="1">
      <alignment vertical="top" wrapText="1"/>
    </xf>
    <xf numFmtId="0" fontId="7" fillId="0" borderId="13" xfId="0" applyFont="1" applyBorder="1" applyAlignment="1">
      <alignment horizontal="center" vertical="top" wrapText="1"/>
    </xf>
    <xf numFmtId="0" fontId="10" fillId="0" borderId="12" xfId="0" applyFont="1" applyBorder="1" applyAlignment="1">
      <alignment horizontal="justify" vertical="top" wrapText="1"/>
    </xf>
    <xf numFmtId="0" fontId="10" fillId="0" borderId="9" xfId="0" applyFont="1" applyBorder="1" applyAlignment="1">
      <alignment horizontal="justify" vertical="top" wrapText="1"/>
    </xf>
    <xf numFmtId="3" fontId="13" fillId="0" borderId="9" xfId="24" applyNumberFormat="1" applyFont="1" applyBorder="1">
      <alignment vertical="top"/>
      <protection/>
    </xf>
    <xf numFmtId="0" fontId="6" fillId="0" borderId="13" xfId="0" applyFont="1" applyBorder="1" applyAlignment="1">
      <alignment horizontal="justify" vertical="top" wrapText="1"/>
    </xf>
    <xf numFmtId="0" fontId="7" fillId="0" borderId="0" xfId="0" applyFont="1" applyAlignment="1">
      <alignment horizontal="left" vertical="top" wrapText="1"/>
    </xf>
    <xf numFmtId="0" fontId="6" fillId="0" borderId="14" xfId="0" applyFont="1" applyBorder="1" applyAlignment="1">
      <alignment horizontal="center" wrapText="1"/>
    </xf>
    <xf numFmtId="0" fontId="6" fillId="0" borderId="15" xfId="0" applyFont="1" applyBorder="1" applyAlignment="1">
      <alignment horizontal="center" vertical="top" wrapText="1"/>
    </xf>
    <xf numFmtId="0" fontId="6" fillId="0" borderId="15" xfId="0" applyFont="1" applyBorder="1" applyAlignment="1">
      <alignment vertical="top" wrapText="1"/>
    </xf>
    <xf numFmtId="0" fontId="8" fillId="0" borderId="9" xfId="0" applyFont="1" applyBorder="1" applyAlignment="1">
      <alignment vertical="top" wrapText="1"/>
    </xf>
    <xf numFmtId="0" fontId="6" fillId="0" borderId="16" xfId="0" applyFont="1" applyBorder="1" applyAlignment="1">
      <alignment horizontal="center" vertical="top" wrapText="1"/>
    </xf>
    <xf numFmtId="0" fontId="6" fillId="0" borderId="16" xfId="0" applyFont="1" applyBorder="1" applyAlignment="1">
      <alignment vertical="top" wrapText="1"/>
    </xf>
    <xf numFmtId="0" fontId="8" fillId="0" borderId="16" xfId="0" applyFont="1" applyBorder="1" applyAlignment="1">
      <alignment vertical="top" wrapText="1"/>
    </xf>
    <xf numFmtId="0" fontId="8" fillId="0" borderId="15" xfId="0" applyFont="1" applyBorder="1" applyAlignment="1">
      <alignment vertical="top" wrapText="1"/>
    </xf>
    <xf numFmtId="0" fontId="8" fillId="0" borderId="13" xfId="0" applyFont="1" applyBorder="1" applyAlignment="1">
      <alignment vertical="top" wrapText="1"/>
    </xf>
    <xf numFmtId="0" fontId="8" fillId="0" borderId="10" xfId="0" applyFont="1" applyBorder="1" applyAlignment="1">
      <alignment vertical="top" wrapText="1"/>
    </xf>
    <xf numFmtId="0" fontId="6" fillId="0" borderId="10" xfId="0" applyFont="1" applyBorder="1" applyAlignment="1">
      <alignment horizontal="center" wrapText="1"/>
    </xf>
    <xf numFmtId="171" fontId="12" fillId="0" borderId="0" xfId="15" applyFont="1" applyBorder="1" applyAlignment="1">
      <alignment horizontal="justify" vertical="top" wrapText="1"/>
    </xf>
    <xf numFmtId="177" fontId="7" fillId="0" borderId="0" xfId="15" applyNumberFormat="1" applyFont="1" applyBorder="1" applyAlignment="1">
      <alignment/>
    </xf>
    <xf numFmtId="0" fontId="6" fillId="0" borderId="9" xfId="0" applyFont="1" applyBorder="1" applyAlignment="1">
      <alignment horizontal="left" vertical="top" wrapText="1" indent="1"/>
    </xf>
    <xf numFmtId="0" fontId="6" fillId="0" borderId="10" xfId="0" applyFont="1" applyBorder="1" applyAlignment="1">
      <alignment horizontal="left" vertical="top" wrapText="1" indent="2"/>
    </xf>
    <xf numFmtId="0" fontId="7" fillId="0" borderId="10" xfId="0" applyFont="1" applyBorder="1" applyAlignment="1">
      <alignment horizontal="left" vertical="top" wrapText="1" indent="2"/>
    </xf>
    <xf numFmtId="0" fontId="6" fillId="0" borderId="0" xfId="0" applyFont="1" applyBorder="1" applyAlignment="1">
      <alignment wrapText="1"/>
    </xf>
    <xf numFmtId="0" fontId="6" fillId="0" borderId="12" xfId="0" applyFont="1" applyBorder="1" applyAlignment="1">
      <alignment horizontal="justify" vertical="top" wrapText="1"/>
    </xf>
    <xf numFmtId="0" fontId="6" fillId="0" borderId="9" xfId="0" applyFont="1" applyBorder="1" applyAlignment="1">
      <alignment horizontal="justify" vertical="top" wrapText="1"/>
    </xf>
    <xf numFmtId="0" fontId="9" fillId="0" borderId="9" xfId="0" applyFont="1" applyBorder="1" applyAlignment="1">
      <alignment horizontal="center" vertical="top" wrapText="1"/>
    </xf>
    <xf numFmtId="0" fontId="7" fillId="0" borderId="0" xfId="0" applyFont="1" applyFill="1" applyAlignment="1">
      <alignment vertical="top"/>
    </xf>
    <xf numFmtId="0" fontId="8" fillId="0" borderId="0" xfId="0" applyFont="1" applyFill="1" applyAlignment="1">
      <alignment vertical="top"/>
    </xf>
    <xf numFmtId="0" fontId="6" fillId="0" borderId="0" xfId="0" applyFont="1" applyFill="1" applyAlignment="1">
      <alignment vertical="top" wrapText="1"/>
    </xf>
    <xf numFmtId="0" fontId="9" fillId="0" borderId="0" xfId="0" applyFont="1" applyAlignment="1">
      <alignment horizontal="right" vertical="top" wrapText="1"/>
    </xf>
    <xf numFmtId="0" fontId="28" fillId="0" borderId="0" xfId="0" applyFont="1" applyAlignment="1">
      <alignment/>
    </xf>
    <xf numFmtId="0" fontId="8" fillId="0" borderId="0" xfId="0" applyFont="1" applyAlignment="1">
      <alignment horizontal="right" vertical="top" wrapText="1"/>
    </xf>
    <xf numFmtId="0" fontId="9" fillId="0" borderId="0" xfId="0" applyFont="1" applyAlignment="1">
      <alignment horizontal="center" vertical="top" wrapText="1"/>
    </xf>
    <xf numFmtId="0" fontId="7" fillId="0" borderId="0" xfId="0" applyFont="1" applyAlignment="1">
      <alignment horizontal="center"/>
    </xf>
    <xf numFmtId="0" fontId="6" fillId="0" borderId="0" xfId="0" applyFont="1" applyFill="1" applyAlignment="1">
      <alignment horizontal="justify" vertical="justify" wrapText="1"/>
    </xf>
    <xf numFmtId="0" fontId="9" fillId="0" borderId="0" xfId="0" applyFont="1" applyAlignment="1">
      <alignment horizontal="justify"/>
    </xf>
    <xf numFmtId="0" fontId="25" fillId="2" borderId="10" xfId="0" applyFont="1" applyFill="1" applyBorder="1" applyAlignment="1">
      <alignment horizontal="center" wrapText="1"/>
    </xf>
    <xf numFmtId="0" fontId="29" fillId="0" borderId="0" xfId="0" applyFont="1" applyAlignment="1">
      <alignment horizontal="center"/>
    </xf>
    <xf numFmtId="0" fontId="7" fillId="0" borderId="0" xfId="0" applyFont="1" applyFill="1" applyAlignment="1">
      <alignment vertical="top" wrapText="1"/>
    </xf>
    <xf numFmtId="0" fontId="1" fillId="0" borderId="17" xfId="0" applyFont="1" applyBorder="1" applyAlignment="1">
      <alignment vertical="top" wrapText="1"/>
    </xf>
    <xf numFmtId="0" fontId="3" fillId="0" borderId="17" xfId="0" applyFont="1" applyBorder="1" applyAlignment="1">
      <alignment vertical="top" wrapText="1"/>
    </xf>
    <xf numFmtId="0" fontId="1" fillId="0" borderId="17" xfId="0" applyFont="1" applyBorder="1" applyAlignment="1">
      <alignment horizontal="left" vertical="top" wrapText="1" indent="2"/>
    </xf>
    <xf numFmtId="0" fontId="1" fillId="0" borderId="18" xfId="0" applyFont="1" applyBorder="1" applyAlignment="1">
      <alignment horizontal="center" vertical="top" wrapText="1"/>
    </xf>
    <xf numFmtId="0" fontId="3" fillId="0" borderId="18" xfId="0" applyFont="1" applyBorder="1" applyAlignment="1">
      <alignment vertical="top" wrapText="1"/>
    </xf>
    <xf numFmtId="177" fontId="15" fillId="0" borderId="11" xfId="15" applyNumberFormat="1" applyFont="1" applyBorder="1" applyAlignment="1">
      <alignment horizontal="center" vertical="top" wrapText="1"/>
    </xf>
    <xf numFmtId="177" fontId="17" fillId="0" borderId="10" xfId="15" applyNumberFormat="1" applyFont="1" applyBorder="1" applyAlignment="1">
      <alignment vertical="top" wrapText="1"/>
    </xf>
    <xf numFmtId="0" fontId="25" fillId="2" borderId="10" xfId="0" applyFont="1" applyFill="1" applyBorder="1" applyAlignment="1">
      <alignment horizontal="center"/>
    </xf>
    <xf numFmtId="49" fontId="25" fillId="0" borderId="12" xfId="0" applyNumberFormat="1"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center" wrapText="1"/>
      <protection/>
    </xf>
    <xf numFmtId="49" fontId="25" fillId="0" borderId="12" xfId="0" applyNumberFormat="1" applyFont="1" applyFill="1" applyBorder="1" applyAlignment="1" applyProtection="1">
      <alignment horizontal="center" wrapText="1"/>
      <protection/>
    </xf>
    <xf numFmtId="178" fontId="25" fillId="0" borderId="12" xfId="17" applyNumberFormat="1" applyFont="1" applyFill="1" applyBorder="1" applyAlignment="1">
      <alignment horizontal="left" vertical="center" wrapText="1"/>
      <protection locked="0"/>
    </xf>
    <xf numFmtId="49" fontId="31" fillId="0" borderId="9" xfId="0" applyNumberFormat="1" applyFont="1" applyFill="1" applyBorder="1" applyAlignment="1" applyProtection="1">
      <alignment horizontal="left" vertical="center" wrapText="1"/>
      <protection/>
    </xf>
    <xf numFmtId="3" fontId="22" fillId="0" borderId="9" xfId="24" applyNumberFormat="1" applyFont="1" applyBorder="1">
      <alignment vertical="top"/>
      <protection/>
    </xf>
    <xf numFmtId="49" fontId="25" fillId="0" borderId="9" xfId="0" applyNumberFormat="1" applyFont="1" applyFill="1" applyBorder="1" applyAlignment="1" applyProtection="1">
      <alignment horizontal="left" vertical="center" wrapText="1"/>
      <protection/>
    </xf>
    <xf numFmtId="178" fontId="18" fillId="0" borderId="9" xfId="24" applyNumberFormat="1" applyFont="1" applyBorder="1">
      <alignment vertical="top"/>
      <protection/>
    </xf>
    <xf numFmtId="178" fontId="22" fillId="0" borderId="9" xfId="24" applyNumberFormat="1" applyFont="1" applyBorder="1">
      <alignment vertical="top"/>
      <protection/>
    </xf>
    <xf numFmtId="49" fontId="32" fillId="0" borderId="9" xfId="0" applyNumberFormat="1" applyFont="1" applyFill="1" applyBorder="1" applyAlignment="1" applyProtection="1">
      <alignment horizontal="center" wrapText="1"/>
      <protection/>
    </xf>
    <xf numFmtId="49" fontId="25" fillId="0" borderId="9" xfId="0" applyNumberFormat="1" applyFont="1" applyFill="1" applyBorder="1" applyAlignment="1" applyProtection="1">
      <alignment horizontal="center" wrapText="1"/>
      <protection/>
    </xf>
    <xf numFmtId="0" fontId="22" fillId="0" borderId="9" xfId="24" applyFont="1" applyBorder="1">
      <alignment vertical="top"/>
      <protection/>
    </xf>
    <xf numFmtId="177" fontId="25" fillId="0" borderId="9" xfId="15" applyNumberFormat="1" applyFont="1" applyFill="1" applyBorder="1" applyAlignment="1">
      <alignment horizontal="left" vertical="center" wrapText="1"/>
    </xf>
    <xf numFmtId="177" fontId="18" fillId="0" borderId="9" xfId="15" applyNumberFormat="1" applyFont="1" applyBorder="1" applyAlignment="1">
      <alignment/>
    </xf>
    <xf numFmtId="0" fontId="35" fillId="2" borderId="10" xfId="0" applyFont="1" applyFill="1" applyBorder="1" applyAlignment="1">
      <alignment horizontal="center"/>
    </xf>
    <xf numFmtId="49" fontId="25" fillId="0" borderId="10" xfId="0" applyNumberFormat="1" applyFont="1" applyFill="1" applyBorder="1" applyAlignment="1" applyProtection="1">
      <alignment horizontal="left" vertical="center" wrapText="1"/>
      <protection/>
    </xf>
    <xf numFmtId="49" fontId="18" fillId="0" borderId="10" xfId="0" applyNumberFormat="1" applyFont="1" applyFill="1" applyBorder="1" applyAlignment="1" applyProtection="1">
      <alignment horizontal="left" vertical="center" wrapText="1"/>
      <protection/>
    </xf>
    <xf numFmtId="49" fontId="18" fillId="0" borderId="10" xfId="0" applyNumberFormat="1" applyFont="1" applyFill="1" applyBorder="1" applyAlignment="1" applyProtection="1">
      <alignment horizontal="center" wrapText="1"/>
      <protection/>
    </xf>
    <xf numFmtId="178" fontId="25" fillId="0" borderId="10" xfId="17" applyNumberFormat="1" applyFont="1" applyFill="1" applyBorder="1" applyAlignment="1">
      <alignment horizontal="left" vertical="center" wrapText="1"/>
      <protection locked="0"/>
    </xf>
    <xf numFmtId="49" fontId="25" fillId="0" borderId="10" xfId="0" applyNumberFormat="1" applyFont="1" applyFill="1" applyBorder="1" applyAlignment="1" applyProtection="1">
      <alignment horizontal="center" vertical="center" wrapText="1"/>
      <protection/>
    </xf>
    <xf numFmtId="49" fontId="33" fillId="0" borderId="12" xfId="0" applyNumberFormat="1"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center" wrapText="1"/>
      <protection/>
    </xf>
    <xf numFmtId="178" fontId="26" fillId="0" borderId="9" xfId="17" applyNumberFormat="1" applyFont="1" applyFill="1" applyBorder="1" applyAlignment="1">
      <alignment horizontal="left" vertical="center" wrapText="1"/>
      <protection locked="0"/>
    </xf>
    <xf numFmtId="49" fontId="18" fillId="0" borderId="9" xfId="0" applyNumberFormat="1" applyFont="1" applyFill="1" applyBorder="1" applyAlignment="1" applyProtection="1">
      <alignment horizontal="right" vertical="center" wrapText="1"/>
      <protection/>
    </xf>
    <xf numFmtId="49" fontId="18" fillId="0" borderId="13" xfId="0" applyNumberFormat="1" applyFont="1" applyFill="1" applyBorder="1" applyAlignment="1" applyProtection="1">
      <alignment horizontal="left" vertical="center" wrapText="1"/>
      <protection/>
    </xf>
    <xf numFmtId="49" fontId="18" fillId="0" borderId="13" xfId="0" applyNumberFormat="1" applyFont="1" applyFill="1" applyBorder="1" applyAlignment="1" applyProtection="1">
      <alignment horizontal="center" wrapText="1"/>
      <protection/>
    </xf>
    <xf numFmtId="0" fontId="34" fillId="0" borderId="0" xfId="0" applyFont="1" applyAlignment="1">
      <alignment/>
    </xf>
    <xf numFmtId="0" fontId="20" fillId="0" borderId="0" xfId="0" applyFont="1" applyAlignment="1">
      <alignment/>
    </xf>
    <xf numFmtId="0" fontId="35" fillId="0" borderId="12" xfId="0" applyFont="1" applyBorder="1" applyAlignment="1">
      <alignment wrapText="1"/>
    </xf>
    <xf numFmtId="49" fontId="35" fillId="0" borderId="12" xfId="0" applyNumberFormat="1" applyFont="1" applyBorder="1" applyAlignment="1">
      <alignment/>
    </xf>
    <xf numFmtId="0" fontId="0" fillId="0" borderId="12" xfId="0" applyBorder="1" applyAlignment="1">
      <alignment/>
    </xf>
    <xf numFmtId="178" fontId="0" fillId="0" borderId="12" xfId="0" applyNumberFormat="1" applyBorder="1" applyAlignment="1">
      <alignment/>
    </xf>
    <xf numFmtId="0" fontId="0" fillId="0" borderId="9" xfId="0" applyFont="1" applyBorder="1" applyAlignment="1">
      <alignment wrapText="1"/>
    </xf>
    <xf numFmtId="49" fontId="35" fillId="0" borderId="9" xfId="0" applyNumberFormat="1" applyFont="1" applyBorder="1" applyAlignment="1" quotePrefix="1">
      <alignment/>
    </xf>
    <xf numFmtId="0" fontId="0" fillId="0" borderId="9" xfId="0" applyBorder="1" applyAlignment="1">
      <alignment/>
    </xf>
    <xf numFmtId="0" fontId="36" fillId="0" borderId="9" xfId="0" applyFont="1" applyBorder="1" applyAlignment="1">
      <alignment wrapText="1"/>
    </xf>
    <xf numFmtId="49" fontId="35" fillId="0" borderId="9" xfId="0" applyNumberFormat="1" applyFont="1" applyBorder="1" applyAlignment="1">
      <alignment/>
    </xf>
    <xf numFmtId="0" fontId="35" fillId="0" borderId="9" xfId="0" applyFont="1" applyBorder="1" applyAlignment="1">
      <alignment wrapText="1"/>
    </xf>
    <xf numFmtId="178" fontId="35" fillId="0" borderId="9" xfId="18" applyNumberFormat="1" applyFont="1" applyBorder="1" applyAlignment="1">
      <alignment/>
      <protection locked="0"/>
    </xf>
    <xf numFmtId="0" fontId="0" fillId="0" borderId="9" xfId="0" applyFont="1" applyFill="1" applyBorder="1" applyAlignment="1">
      <alignment wrapText="1"/>
    </xf>
    <xf numFmtId="3" fontId="13" fillId="0" borderId="9" xfId="0" applyNumberFormat="1" applyFont="1" applyBorder="1" applyAlignment="1">
      <alignment/>
    </xf>
    <xf numFmtId="0" fontId="35" fillId="0" borderId="9" xfId="0" applyFont="1" applyFill="1" applyBorder="1" applyAlignment="1">
      <alignment wrapText="1"/>
    </xf>
    <xf numFmtId="0" fontId="0" fillId="0" borderId="13" xfId="0" applyFont="1" applyBorder="1" applyAlignment="1">
      <alignment wrapText="1"/>
    </xf>
    <xf numFmtId="49" fontId="35" fillId="0" borderId="13" xfId="0" applyNumberFormat="1" applyFont="1" applyBorder="1" applyAlignment="1">
      <alignment/>
    </xf>
    <xf numFmtId="0" fontId="0" fillId="0" borderId="13" xfId="0" applyBorder="1" applyAlignment="1">
      <alignment/>
    </xf>
    <xf numFmtId="49" fontId="35" fillId="2" borderId="10" xfId="0" applyNumberFormat="1" applyFont="1" applyFill="1" applyBorder="1" applyAlignment="1">
      <alignment horizontal="center" vertical="center"/>
    </xf>
    <xf numFmtId="0" fontId="37" fillId="2" borderId="10" xfId="0" applyFont="1" applyFill="1" applyBorder="1" applyAlignment="1">
      <alignment horizontal="center" wrapText="1"/>
    </xf>
    <xf numFmtId="0" fontId="21" fillId="0" borderId="12" xfId="0" applyFont="1" applyBorder="1" applyAlignment="1">
      <alignment horizontal="justify" vertical="center" wrapText="1"/>
    </xf>
    <xf numFmtId="49" fontId="0" fillId="0" borderId="12" xfId="0" applyNumberFormat="1" applyFont="1" applyFill="1" applyBorder="1" applyAlignment="1" quotePrefix="1">
      <alignment horizontal="left" vertical="center"/>
    </xf>
    <xf numFmtId="178" fontId="18" fillId="0" borderId="12" xfId="19" applyNumberFormat="1" applyFont="1" applyBorder="1" applyAlignment="1">
      <alignment/>
      <protection locked="0"/>
    </xf>
    <xf numFmtId="0" fontId="38" fillId="0" borderId="9" xfId="0" applyFont="1" applyBorder="1" applyAlignment="1">
      <alignment/>
    </xf>
    <xf numFmtId="49" fontId="0" fillId="0" borderId="9" xfId="0" applyNumberFormat="1" applyFont="1" applyFill="1" applyBorder="1" applyAlignment="1" quotePrefix="1">
      <alignment horizontal="left" vertical="center"/>
    </xf>
    <xf numFmtId="178" fontId="18" fillId="0" borderId="9" xfId="19" applyNumberFormat="1" applyFont="1" applyBorder="1" applyAlignment="1">
      <alignment/>
      <protection locked="0"/>
    </xf>
    <xf numFmtId="0" fontId="39" fillId="0" borderId="9" xfId="0" applyFont="1" applyBorder="1" applyAlignment="1">
      <alignment/>
    </xf>
    <xf numFmtId="0" fontId="39" fillId="0" borderId="9" xfId="0" applyFont="1" applyBorder="1" applyAlignment="1">
      <alignment wrapText="1"/>
    </xf>
    <xf numFmtId="0" fontId="39" fillId="0" borderId="9" xfId="0" applyFont="1" applyBorder="1" applyAlignment="1" quotePrefix="1">
      <alignment/>
    </xf>
    <xf numFmtId="0" fontId="38" fillId="0" borderId="9" xfId="0" applyFont="1" applyBorder="1" applyAlignment="1">
      <alignment horizontal="justify" vertical="center" wrapText="1"/>
    </xf>
    <xf numFmtId="0" fontId="39" fillId="0" borderId="9" xfId="0" applyFont="1" applyBorder="1" applyAlignment="1" quotePrefix="1">
      <alignment wrapText="1"/>
    </xf>
    <xf numFmtId="0" fontId="39" fillId="0" borderId="9" xfId="0" applyFont="1" applyBorder="1" applyAlignment="1" quotePrefix="1">
      <alignment horizontal="justify" vertical="center" wrapText="1"/>
    </xf>
    <xf numFmtId="49" fontId="0" fillId="0" borderId="9" xfId="0" applyNumberFormat="1" applyFont="1" applyBorder="1" applyAlignment="1">
      <alignment horizontal="left" vertical="center"/>
    </xf>
    <xf numFmtId="0" fontId="38" fillId="0" borderId="9" xfId="0" applyFont="1" applyFill="1" applyBorder="1" applyAlignment="1">
      <alignment/>
    </xf>
    <xf numFmtId="0" fontId="39" fillId="0" borderId="9" xfId="0" applyFont="1" applyFill="1" applyBorder="1" applyAlignment="1">
      <alignment/>
    </xf>
    <xf numFmtId="49" fontId="0" fillId="0" borderId="9" xfId="0" applyNumberFormat="1" applyBorder="1" applyAlignment="1">
      <alignment horizontal="left" vertical="center"/>
    </xf>
    <xf numFmtId="0" fontId="0" fillId="0" borderId="9" xfId="0" applyBorder="1" applyAlignment="1" quotePrefix="1">
      <alignment/>
    </xf>
    <xf numFmtId="0" fontId="41" fillId="0" borderId="9" xfId="0" applyFont="1" applyBorder="1" applyAlignment="1">
      <alignment/>
    </xf>
    <xf numFmtId="0" fontId="35" fillId="0" borderId="9" xfId="0" applyFont="1" applyBorder="1" applyAlignment="1">
      <alignment/>
    </xf>
    <xf numFmtId="0" fontId="36" fillId="0" borderId="9" xfId="0" applyFont="1" applyBorder="1" applyAlignment="1">
      <alignment/>
    </xf>
    <xf numFmtId="178" fontId="25" fillId="0" borderId="9" xfId="19" applyNumberFormat="1" applyFont="1" applyBorder="1" applyAlignment="1">
      <alignment/>
      <protection locked="0"/>
    </xf>
    <xf numFmtId="49" fontId="0" fillId="0" borderId="13" xfId="0" applyNumberFormat="1" applyBorder="1" applyAlignment="1">
      <alignment horizontal="left" vertical="center"/>
    </xf>
    <xf numFmtId="178" fontId="18" fillId="0" borderId="13" xfId="19" applyNumberFormat="1" applyFont="1" applyBorder="1" applyAlignment="1">
      <alignment/>
      <protection locked="0"/>
    </xf>
    <xf numFmtId="0" fontId="0" fillId="0" borderId="0" xfId="0" applyBorder="1" applyAlignment="1">
      <alignment/>
    </xf>
    <xf numFmtId="49" fontId="0" fillId="0" borderId="0" xfId="0" applyNumberFormat="1" applyBorder="1" applyAlignment="1">
      <alignment horizontal="left" vertical="center"/>
    </xf>
    <xf numFmtId="178" fontId="18" fillId="0" borderId="0" xfId="19" applyNumberFormat="1" applyFont="1" applyBorder="1" applyAlignment="1">
      <alignment/>
      <protection locked="0"/>
    </xf>
    <xf numFmtId="49" fontId="0" fillId="0" borderId="12" xfId="0" applyNumberFormat="1" applyFont="1" applyBorder="1" applyAlignment="1">
      <alignment/>
    </xf>
    <xf numFmtId="49" fontId="0" fillId="0" borderId="9" xfId="0" applyNumberFormat="1" applyFont="1" applyBorder="1" applyAlignment="1">
      <alignment/>
    </xf>
    <xf numFmtId="178" fontId="18" fillId="3" borderId="9" xfId="19" applyNumberFormat="1" applyFont="1" applyFill="1" applyBorder="1" applyAlignment="1">
      <alignment/>
      <protection locked="0"/>
    </xf>
    <xf numFmtId="3" fontId="40" fillId="0" borderId="9" xfId="24" applyNumberFormat="1" applyFont="1" applyBorder="1">
      <alignment vertical="top"/>
      <protection/>
    </xf>
    <xf numFmtId="177" fontId="0" fillId="0" borderId="0" xfId="0" applyNumberFormat="1" applyAlignment="1">
      <alignment/>
    </xf>
    <xf numFmtId="0" fontId="41" fillId="0" borderId="9" xfId="0" applyFont="1" applyBorder="1" applyAlignment="1">
      <alignment wrapText="1"/>
    </xf>
    <xf numFmtId="0" fontId="0" fillId="0" borderId="9" xfId="0" applyFont="1" applyBorder="1" applyAlignment="1" quotePrefix="1">
      <alignment wrapText="1"/>
    </xf>
    <xf numFmtId="178" fontId="25" fillId="0" borderId="9" xfId="19" applyNumberFormat="1" applyFont="1" applyBorder="1" applyAlignment="1">
      <alignment/>
      <protection locked="0"/>
    </xf>
    <xf numFmtId="49" fontId="0" fillId="0" borderId="13" xfId="0" applyNumberFormat="1" applyFont="1" applyBorder="1" applyAlignment="1">
      <alignment/>
    </xf>
    <xf numFmtId="0" fontId="35" fillId="2" borderId="10" xfId="0" applyFont="1" applyFill="1" applyBorder="1" applyAlignment="1">
      <alignment/>
    </xf>
    <xf numFmtId="0" fontId="35" fillId="0" borderId="10" xfId="0" applyFont="1" applyBorder="1" applyAlignment="1">
      <alignment wrapText="1"/>
    </xf>
    <xf numFmtId="0" fontId="5" fillId="0" borderId="10" xfId="0" applyFont="1" applyBorder="1" applyAlignment="1">
      <alignment wrapText="1"/>
    </xf>
    <xf numFmtId="0" fontId="18" fillId="0" borderId="10" xfId="0" applyFont="1" applyBorder="1" applyAlignment="1">
      <alignment/>
    </xf>
    <xf numFmtId="0" fontId="18" fillId="0" borderId="10" xfId="0" applyFont="1" applyFill="1" applyBorder="1" applyAlignment="1">
      <alignment/>
    </xf>
    <xf numFmtId="0" fontId="0" fillId="0" borderId="10" xfId="0" applyFont="1" applyBorder="1" applyAlignment="1">
      <alignment wrapText="1"/>
    </xf>
    <xf numFmtId="37" fontId="42" fillId="0" borderId="12" xfId="0" applyNumberFormat="1" applyFont="1" applyFill="1" applyBorder="1" applyAlignment="1">
      <alignment/>
    </xf>
    <xf numFmtId="0" fontId="5" fillId="0" borderId="10" xfId="0" applyFont="1" applyBorder="1" applyAlignment="1">
      <alignment/>
    </xf>
    <xf numFmtId="0" fontId="5" fillId="0" borderId="10" xfId="0" applyFont="1" applyFill="1" applyBorder="1" applyAlignment="1">
      <alignment/>
    </xf>
    <xf numFmtId="0" fontId="36" fillId="0" borderId="10" xfId="0" applyFont="1" applyBorder="1" applyAlignment="1">
      <alignment wrapText="1"/>
    </xf>
    <xf numFmtId="0" fontId="18" fillId="0" borderId="10" xfId="0" applyFont="1" applyBorder="1" applyAlignment="1">
      <alignment wrapText="1"/>
    </xf>
    <xf numFmtId="0" fontId="15" fillId="0" borderId="0" xfId="0" applyFont="1" applyAlignment="1">
      <alignment/>
    </xf>
    <xf numFmtId="177" fontId="6" fillId="0" borderId="0" xfId="0" applyNumberFormat="1" applyFont="1" applyAlignment="1">
      <alignment/>
    </xf>
    <xf numFmtId="49" fontId="25" fillId="4" borderId="10" xfId="0" applyNumberFormat="1" applyFont="1" applyFill="1" applyBorder="1" applyAlignment="1" applyProtection="1">
      <alignment horizontal="center" vertical="center" wrapText="1"/>
      <protection/>
    </xf>
    <xf numFmtId="49" fontId="25" fillId="4" borderId="10" xfId="0" applyNumberFormat="1" applyFont="1" applyFill="1" applyBorder="1" applyAlignment="1" applyProtection="1">
      <alignment horizontal="left" vertical="center" wrapText="1"/>
      <protection/>
    </xf>
    <xf numFmtId="49" fontId="25" fillId="4" borderId="10" xfId="0" applyNumberFormat="1" applyFont="1" applyFill="1" applyBorder="1" applyAlignment="1" applyProtection="1">
      <alignment horizontal="center" wrapText="1"/>
      <protection/>
    </xf>
    <xf numFmtId="178" fontId="25" fillId="4" borderId="10" xfId="17" applyNumberFormat="1" applyFont="1" applyFill="1" applyBorder="1" applyAlignment="1">
      <alignment horizontal="left" vertical="center" wrapText="1"/>
      <protection locked="0"/>
    </xf>
    <xf numFmtId="177" fontId="43" fillId="0" borderId="10" xfId="15" applyNumberFormat="1" applyFont="1" applyBorder="1" applyAlignment="1">
      <alignment vertical="top" wrapText="1"/>
    </xf>
    <xf numFmtId="177" fontId="43" fillId="0" borderId="10" xfId="0" applyNumberFormat="1" applyFont="1" applyBorder="1" applyAlignment="1">
      <alignment vertical="top" wrapText="1"/>
    </xf>
    <xf numFmtId="177" fontId="44" fillId="0" borderId="9" xfId="15" applyNumberFormat="1" applyFont="1" applyBorder="1" applyAlignment="1">
      <alignment vertical="top" wrapText="1"/>
    </xf>
    <xf numFmtId="0" fontId="4" fillId="0" borderId="0" xfId="0" applyFont="1" applyBorder="1" applyAlignment="1">
      <alignment/>
    </xf>
    <xf numFmtId="38" fontId="19" fillId="0" borderId="0" xfId="0" applyNumberFormat="1" applyFont="1" applyFill="1" applyBorder="1" applyAlignment="1">
      <alignment/>
    </xf>
    <xf numFmtId="177" fontId="13" fillId="0" borderId="0" xfId="15" applyNumberFormat="1" applyAlignment="1">
      <alignment vertical="top"/>
    </xf>
    <xf numFmtId="177" fontId="25" fillId="0" borderId="9" xfId="15" applyNumberFormat="1" applyFont="1" applyBorder="1" applyAlignment="1">
      <alignment/>
    </xf>
    <xf numFmtId="178" fontId="25" fillId="0" borderId="9" xfId="0" applyNumberFormat="1" applyFont="1" applyBorder="1" applyAlignment="1">
      <alignment/>
    </xf>
    <xf numFmtId="178" fontId="5" fillId="0" borderId="9" xfId="17" applyNumberFormat="1" applyFont="1" applyFill="1" applyBorder="1" applyAlignment="1">
      <alignment horizontal="left" vertical="center" wrapText="1"/>
      <protection locked="0"/>
    </xf>
    <xf numFmtId="0" fontId="19" fillId="0" borderId="0" xfId="0" applyFont="1" applyAlignment="1">
      <alignment horizontal="center" vertical="top" wrapText="1"/>
    </xf>
    <xf numFmtId="38" fontId="6" fillId="0" borderId="0" xfId="0" applyNumberFormat="1" applyFont="1" applyFill="1" applyBorder="1" applyAlignment="1">
      <alignment/>
    </xf>
    <xf numFmtId="177" fontId="15" fillId="0" borderId="12" xfId="15" applyNumberFormat="1" applyFont="1" applyBorder="1" applyAlignment="1">
      <alignment vertical="top" wrapText="1"/>
    </xf>
    <xf numFmtId="177" fontId="15" fillId="0" borderId="13" xfId="15" applyNumberFormat="1" applyFont="1" applyBorder="1" applyAlignment="1">
      <alignment vertical="top" wrapText="1"/>
    </xf>
    <xf numFmtId="0" fontId="45" fillId="0" borderId="9" xfId="0" applyFont="1" applyBorder="1" applyAlignment="1">
      <alignment/>
    </xf>
    <xf numFmtId="3" fontId="45" fillId="0" borderId="9" xfId="0" applyNumberFormat="1" applyFont="1" applyBorder="1" applyAlignment="1">
      <alignment/>
    </xf>
    <xf numFmtId="38" fontId="6" fillId="0" borderId="0" xfId="15" applyNumberFormat="1" applyFont="1" applyFill="1" applyBorder="1" applyAlignment="1">
      <alignment horizontal="right" vertical="top" wrapText="1"/>
    </xf>
    <xf numFmtId="3" fontId="7" fillId="0" borderId="0" xfId="0" applyNumberFormat="1" applyFont="1" applyBorder="1" applyAlignment="1">
      <alignment/>
    </xf>
    <xf numFmtId="178" fontId="25" fillId="0" borderId="19" xfId="17" applyNumberFormat="1" applyFont="1" applyFill="1" applyBorder="1" applyAlignment="1">
      <alignment horizontal="left" vertical="center" wrapText="1"/>
      <protection locked="0"/>
    </xf>
    <xf numFmtId="177" fontId="15" fillId="0" borderId="11" xfId="0" applyNumberFormat="1" applyFont="1" applyBorder="1" applyAlignment="1">
      <alignment/>
    </xf>
    <xf numFmtId="3" fontId="7" fillId="0" borderId="9" xfId="0" applyNumberFormat="1" applyFont="1" applyBorder="1" applyAlignment="1">
      <alignment vertical="top" wrapText="1"/>
    </xf>
    <xf numFmtId="3" fontId="7" fillId="0" borderId="12" xfId="0" applyNumberFormat="1" applyFont="1" applyBorder="1" applyAlignment="1">
      <alignment horizontal="center" vertical="top" wrapText="1"/>
    </xf>
    <xf numFmtId="3" fontId="6" fillId="0" borderId="12" xfId="0" applyNumberFormat="1" applyFont="1" applyBorder="1" applyAlignment="1">
      <alignment horizontal="right" vertical="top" wrapText="1"/>
    </xf>
    <xf numFmtId="178" fontId="25" fillId="0" borderId="13" xfId="17" applyNumberFormat="1" applyFont="1" applyFill="1" applyBorder="1" applyAlignment="1">
      <alignment horizontal="left" vertical="center" wrapText="1"/>
      <protection locked="0"/>
    </xf>
    <xf numFmtId="3" fontId="46" fillId="0" borderId="9" xfId="24" applyNumberFormat="1" applyFont="1" applyBorder="1">
      <alignment vertical="top"/>
      <protection/>
    </xf>
    <xf numFmtId="3" fontId="22" fillId="0" borderId="9" xfId="0" applyNumberFormat="1" applyFont="1" applyBorder="1" applyAlignment="1">
      <alignment/>
    </xf>
    <xf numFmtId="3" fontId="46" fillId="0" borderId="9" xfId="0" applyNumberFormat="1" applyFont="1" applyBorder="1" applyAlignment="1">
      <alignment/>
    </xf>
    <xf numFmtId="0" fontId="0" fillId="0" borderId="0" xfId="0" applyBorder="1" applyAlignment="1">
      <alignment/>
    </xf>
    <xf numFmtId="3" fontId="46" fillId="0" borderId="13" xfId="0" applyNumberFormat="1" applyFont="1" applyBorder="1" applyAlignment="1">
      <alignment/>
    </xf>
    <xf numFmtId="0" fontId="0" fillId="0" borderId="9" xfId="0" applyBorder="1" applyAlignment="1">
      <alignment/>
    </xf>
    <xf numFmtId="3" fontId="0" fillId="0" borderId="9" xfId="0" applyNumberFormat="1" applyBorder="1" applyAlignment="1">
      <alignment/>
    </xf>
    <xf numFmtId="3" fontId="0" fillId="0" borderId="0" xfId="0" applyNumberFormat="1" applyFill="1" applyAlignment="1">
      <alignment/>
    </xf>
    <xf numFmtId="0" fontId="0" fillId="0" borderId="0" xfId="0" applyFill="1" applyAlignment="1">
      <alignment/>
    </xf>
    <xf numFmtId="0" fontId="18" fillId="0" borderId="12" xfId="0" applyFont="1" applyBorder="1" applyAlignment="1">
      <alignment/>
    </xf>
    <xf numFmtId="177" fontId="18" fillId="0" borderId="0" xfId="15" applyNumberFormat="1" applyFont="1" applyAlignment="1">
      <alignment/>
    </xf>
    <xf numFmtId="177" fontId="18" fillId="0" borderId="9" xfId="15" applyNumberFormat="1" applyFont="1" applyBorder="1" applyAlignment="1">
      <alignment/>
    </xf>
    <xf numFmtId="178" fontId="18" fillId="0" borderId="9" xfId="19" applyNumberFormat="1" applyFont="1" applyBorder="1" applyAlignment="1">
      <alignment/>
      <protection locked="0"/>
    </xf>
    <xf numFmtId="178" fontId="40" fillId="0" borderId="9" xfId="24" applyNumberFormat="1" applyFont="1" applyBorder="1">
      <alignment vertical="top"/>
      <protection/>
    </xf>
    <xf numFmtId="0" fontId="18" fillId="0" borderId="9" xfId="0" applyFont="1" applyBorder="1" applyAlignment="1">
      <alignment/>
    </xf>
    <xf numFmtId="178" fontId="18" fillId="0" borderId="13" xfId="19" applyNumberFormat="1" applyFont="1" applyBorder="1" applyAlignment="1">
      <alignment/>
      <protection locked="0"/>
    </xf>
    <xf numFmtId="178" fontId="18" fillId="0" borderId="9" xfId="0" applyNumberFormat="1" applyFont="1" applyBorder="1" applyAlignment="1">
      <alignment/>
    </xf>
    <xf numFmtId="0" fontId="18" fillId="0" borderId="9" xfId="0" applyFont="1" applyBorder="1" applyAlignment="1">
      <alignment/>
    </xf>
    <xf numFmtId="3" fontId="40" fillId="0" borderId="9" xfId="0" applyNumberFormat="1" applyFont="1" applyBorder="1" applyAlignment="1">
      <alignment/>
    </xf>
    <xf numFmtId="0" fontId="6" fillId="0" borderId="7" xfId="0" applyFont="1" applyBorder="1" applyAlignment="1">
      <alignment horizontal="center"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2" xfId="0" applyFont="1" applyBorder="1" applyAlignment="1">
      <alignment wrapText="1"/>
    </xf>
    <xf numFmtId="0" fontId="18" fillId="0" borderId="9" xfId="0" applyFont="1" applyBorder="1" applyAlignment="1">
      <alignment/>
    </xf>
    <xf numFmtId="177" fontId="5" fillId="0" borderId="10" xfId="15" applyNumberFormat="1" applyFont="1" applyBorder="1" applyAlignment="1">
      <alignment/>
    </xf>
    <xf numFmtId="177" fontId="5" fillId="0" borderId="10" xfId="15" applyNumberFormat="1" applyFont="1" applyFill="1" applyBorder="1" applyAlignment="1">
      <alignment/>
    </xf>
    <xf numFmtId="178" fontId="5" fillId="0" borderId="10" xfId="0" applyNumberFormat="1" applyFont="1" applyBorder="1" applyAlignment="1">
      <alignment/>
    </xf>
    <xf numFmtId="0" fontId="5" fillId="0" borderId="10" xfId="0" applyFont="1" applyBorder="1" applyAlignment="1">
      <alignment/>
    </xf>
    <xf numFmtId="0" fontId="5" fillId="0" borderId="10" xfId="0" applyFont="1" applyFill="1" applyBorder="1" applyAlignment="1">
      <alignment/>
    </xf>
    <xf numFmtId="37" fontId="5" fillId="0" borderId="10" xfId="0" applyNumberFormat="1" applyFont="1" applyBorder="1" applyAlignment="1">
      <alignment/>
    </xf>
    <xf numFmtId="177" fontId="5" fillId="0" borderId="10" xfId="0" applyNumberFormat="1" applyFont="1" applyBorder="1" applyAlignment="1">
      <alignment/>
    </xf>
    <xf numFmtId="38" fontId="17" fillId="0" borderId="10" xfId="0" applyNumberFormat="1" applyFont="1" applyFill="1" applyBorder="1" applyAlignment="1">
      <alignment/>
    </xf>
    <xf numFmtId="177" fontId="15" fillId="0" borderId="0" xfId="15" applyNumberFormat="1" applyFont="1" applyBorder="1" applyAlignment="1">
      <alignment horizontal="center" vertical="top" wrapText="1"/>
    </xf>
    <xf numFmtId="0" fontId="1" fillId="0" borderId="0" xfId="0" applyFont="1" applyBorder="1" applyAlignment="1">
      <alignment vertical="top" wrapText="1"/>
    </xf>
    <xf numFmtId="177" fontId="43" fillId="0" borderId="0" xfId="0" applyNumberFormat="1" applyFont="1" applyBorder="1" applyAlignment="1">
      <alignment vertical="top" wrapText="1"/>
    </xf>
    <xf numFmtId="3" fontId="21" fillId="0" borderId="0" xfId="0" applyNumberFormat="1" applyFont="1" applyBorder="1" applyAlignment="1">
      <alignment/>
    </xf>
    <xf numFmtId="3" fontId="13" fillId="0" borderId="0" xfId="0" applyNumberFormat="1" applyFont="1" applyBorder="1" applyAlignment="1">
      <alignment/>
    </xf>
    <xf numFmtId="0" fontId="6" fillId="0" borderId="0" xfId="0" applyFont="1" applyAlignment="1" quotePrefix="1">
      <alignment vertical="top" wrapText="1"/>
    </xf>
    <xf numFmtId="3" fontId="22" fillId="0" borderId="0" xfId="24" applyNumberFormat="1" applyFont="1" applyFill="1" applyBorder="1">
      <alignment vertical="top"/>
      <protection/>
    </xf>
    <xf numFmtId="0" fontId="6" fillId="0" borderId="20" xfId="0" applyFont="1" applyBorder="1" applyAlignment="1">
      <alignment vertical="top" wrapText="1"/>
    </xf>
    <xf numFmtId="178" fontId="7" fillId="0" borderId="20" xfId="0" applyNumberFormat="1" applyFont="1" applyBorder="1" applyAlignment="1">
      <alignment vertical="top" wrapText="1"/>
    </xf>
    <xf numFmtId="178" fontId="18" fillId="0" borderId="17" xfId="17" applyNumberFormat="1" applyFont="1" applyFill="1" applyBorder="1" applyAlignment="1">
      <alignment horizontal="left" vertical="center" wrapText="1"/>
      <protection locked="0"/>
    </xf>
    <xf numFmtId="0" fontId="47" fillId="0" borderId="0" xfId="0" applyFont="1" applyBorder="1" applyAlignment="1">
      <alignment/>
    </xf>
    <xf numFmtId="177" fontId="19" fillId="0" borderId="0" xfId="15" applyNumberFormat="1" applyFont="1" applyAlignment="1">
      <alignment/>
    </xf>
    <xf numFmtId="3" fontId="18" fillId="0" borderId="0" xfId="0" applyNumberFormat="1" applyFont="1" applyAlignment="1">
      <alignment/>
    </xf>
    <xf numFmtId="178" fontId="18" fillId="0" borderId="12" xfId="18" applyNumberFormat="1" applyFont="1" applyBorder="1" applyAlignment="1">
      <alignment/>
      <protection locked="0"/>
    </xf>
    <xf numFmtId="0" fontId="19" fillId="0" borderId="9" xfId="0" applyFont="1" applyBorder="1" applyAlignment="1">
      <alignment vertical="top" wrapText="1"/>
    </xf>
    <xf numFmtId="178" fontId="18" fillId="0" borderId="13" xfId="18" applyNumberFormat="1" applyFont="1" applyBorder="1" applyAlignment="1">
      <alignment/>
      <protection locked="0"/>
    </xf>
    <xf numFmtId="0" fontId="19" fillId="0" borderId="12" xfId="0" applyFont="1" applyBorder="1" applyAlignment="1">
      <alignment vertical="top" wrapText="1"/>
    </xf>
    <xf numFmtId="177" fontId="18" fillId="0" borderId="12" xfId="15" applyNumberFormat="1" applyFont="1" applyBorder="1" applyAlignment="1">
      <alignment/>
    </xf>
    <xf numFmtId="0" fontId="6" fillId="0" borderId="21" xfId="0" applyFont="1" applyBorder="1" applyAlignment="1">
      <alignment vertical="top" wrapText="1"/>
    </xf>
    <xf numFmtId="0" fontId="6" fillId="0" borderId="7" xfId="0" applyFont="1" applyBorder="1" applyAlignment="1">
      <alignment vertical="top" wrapText="1"/>
    </xf>
    <xf numFmtId="0" fontId="6" fillId="0" borderId="0" xfId="0" applyFont="1" applyAlignment="1">
      <alignment horizontal="justify" vertical="top" wrapText="1"/>
    </xf>
    <xf numFmtId="0" fontId="6" fillId="0" borderId="1" xfId="0" applyFont="1" applyBorder="1" applyAlignment="1">
      <alignment horizontal="center" vertical="top" wrapText="1"/>
    </xf>
    <xf numFmtId="0" fontId="19" fillId="0" borderId="13" xfId="0" applyFont="1" applyBorder="1" applyAlignment="1">
      <alignment vertical="top" wrapText="1"/>
    </xf>
    <xf numFmtId="3" fontId="46" fillId="0" borderId="0" xfId="24" applyNumberFormat="1" applyFont="1">
      <alignment vertical="top"/>
      <protection/>
    </xf>
    <xf numFmtId="178" fontId="48" fillId="0" borderId="4" xfId="0" applyNumberFormat="1" applyFont="1" applyBorder="1" applyAlignment="1">
      <alignment vertical="top" wrapText="1"/>
    </xf>
    <xf numFmtId="3" fontId="18" fillId="0" borderId="12" xfId="0" applyNumberFormat="1" applyFont="1" applyBorder="1" applyAlignment="1">
      <alignment/>
    </xf>
    <xf numFmtId="0" fontId="19" fillId="0" borderId="17" xfId="0" applyFont="1" applyBorder="1" applyAlignment="1">
      <alignment vertical="top" wrapText="1"/>
    </xf>
    <xf numFmtId="178" fontId="18" fillId="0" borderId="22" xfId="18" applyNumberFormat="1" applyFont="1" applyBorder="1" applyAlignment="1">
      <alignment/>
      <protection locked="0"/>
    </xf>
    <xf numFmtId="0" fontId="19" fillId="0" borderId="23" xfId="0" applyFont="1" applyBorder="1" applyAlignment="1">
      <alignment vertical="top" wrapText="1"/>
    </xf>
    <xf numFmtId="178" fontId="18" fillId="0" borderId="24" xfId="18" applyNumberFormat="1" applyFont="1" applyBorder="1" applyAlignment="1">
      <alignment/>
      <protection locked="0"/>
    </xf>
    <xf numFmtId="0" fontId="6" fillId="0" borderId="0" xfId="0" applyFont="1" applyAlignment="1">
      <alignment horizontal="left"/>
    </xf>
    <xf numFmtId="0" fontId="6" fillId="0" borderId="17" xfId="0" applyFont="1" applyBorder="1" applyAlignment="1">
      <alignment horizontal="center" vertical="top" wrapText="1"/>
    </xf>
    <xf numFmtId="0" fontId="6" fillId="0" borderId="22" xfId="0" applyFont="1" applyBorder="1" applyAlignment="1">
      <alignment horizontal="center" vertical="top" wrapText="1"/>
    </xf>
    <xf numFmtId="0" fontId="6" fillId="0" borderId="10" xfId="0" applyFont="1" applyBorder="1" applyAlignment="1">
      <alignment vertical="top" wrapText="1"/>
    </xf>
    <xf numFmtId="0" fontId="6" fillId="0" borderId="25" xfId="0" applyFont="1" applyBorder="1" applyAlignment="1">
      <alignment vertical="top" wrapText="1"/>
    </xf>
    <xf numFmtId="0" fontId="6" fillId="0" borderId="12" xfId="0" applyFont="1" applyBorder="1" applyAlignment="1">
      <alignment horizontal="center" vertical="top" wrapText="1"/>
    </xf>
    <xf numFmtId="0" fontId="6" fillId="0" borderId="9" xfId="0" applyFont="1" applyBorder="1" applyAlignment="1">
      <alignment horizontal="center" vertical="top" wrapText="1"/>
    </xf>
    <xf numFmtId="0" fontId="6" fillId="0" borderId="13" xfId="0" applyFont="1" applyBorder="1" applyAlignment="1">
      <alignment horizontal="center" vertical="top" wrapText="1"/>
    </xf>
    <xf numFmtId="178" fontId="18" fillId="0" borderId="26" xfId="0" applyNumberFormat="1" applyFont="1" applyBorder="1" applyAlignment="1">
      <alignment/>
    </xf>
    <xf numFmtId="49" fontId="30" fillId="5" borderId="27" xfId="0" applyNumberFormat="1" applyFont="1" applyFill="1" applyBorder="1" applyAlignment="1" applyProtection="1">
      <alignment horizontal="center" vertical="center" wrapText="1"/>
      <protection/>
    </xf>
    <xf numFmtId="49" fontId="30" fillId="5" borderId="28" xfId="0" applyNumberFormat="1" applyFont="1" applyFill="1" applyBorder="1" applyAlignment="1" applyProtection="1">
      <alignment horizontal="center" vertical="center" wrapText="1"/>
      <protection/>
    </xf>
    <xf numFmtId="49" fontId="30" fillId="5" borderId="29" xfId="0" applyNumberFormat="1" applyFont="1" applyFill="1" applyBorder="1" applyAlignment="1" applyProtection="1">
      <alignment horizontal="center" vertical="center" wrapText="1"/>
      <protection/>
    </xf>
    <xf numFmtId="0" fontId="7" fillId="0" borderId="0" xfId="0" applyFont="1" applyAlignment="1">
      <alignment horizontal="center" vertical="top" wrapText="1"/>
    </xf>
    <xf numFmtId="0" fontId="0" fillId="0" borderId="0" xfId="0" applyAlignment="1">
      <alignment horizontal="center"/>
    </xf>
    <xf numFmtId="0" fontId="30" fillId="0" borderId="10" xfId="0" applyFont="1" applyBorder="1" applyAlignment="1">
      <alignment horizontal="center"/>
    </xf>
    <xf numFmtId="0" fontId="35" fillId="2" borderId="10" xfId="0" applyFont="1" applyFill="1" applyBorder="1" applyAlignment="1">
      <alignment horizontal="center" wrapText="1"/>
    </xf>
    <xf numFmtId="49" fontId="35" fillId="2" borderId="10" xfId="0" applyNumberFormat="1" applyFont="1" applyFill="1" applyBorder="1" applyAlignment="1">
      <alignment horizontal="center"/>
    </xf>
    <xf numFmtId="0" fontId="35" fillId="2" borderId="10" xfId="0" applyFont="1" applyFill="1" applyBorder="1" applyAlignment="1">
      <alignment horizontal="center"/>
    </xf>
    <xf numFmtId="0" fontId="25" fillId="2" borderId="18" xfId="0" applyFont="1" applyFill="1" applyBorder="1" applyAlignment="1">
      <alignment horizontal="center" wrapText="1"/>
    </xf>
    <xf numFmtId="0" fontId="25" fillId="2" borderId="30" xfId="0" applyFont="1" applyFill="1" applyBorder="1" applyAlignment="1">
      <alignment horizontal="center" wrapText="1"/>
    </xf>
    <xf numFmtId="0" fontId="35" fillId="0" borderId="13" xfId="0" applyFont="1" applyBorder="1" applyAlignment="1">
      <alignment horizontal="center" wrapText="1"/>
    </xf>
    <xf numFmtId="0" fontId="30" fillId="0" borderId="0" xfId="0" applyFont="1" applyBorder="1" applyAlignment="1">
      <alignment horizontal="center"/>
    </xf>
    <xf numFmtId="0" fontId="35" fillId="2" borderId="31" xfId="0" applyFont="1" applyFill="1" applyBorder="1" applyAlignment="1">
      <alignment horizontal="center" wrapText="1"/>
    </xf>
    <xf numFmtId="0" fontId="35" fillId="2" borderId="32" xfId="0" applyFont="1" applyFill="1" applyBorder="1" applyAlignment="1">
      <alignment horizontal="center" wrapText="1"/>
    </xf>
    <xf numFmtId="0" fontId="35" fillId="2" borderId="33" xfId="0" applyFont="1" applyFill="1" applyBorder="1" applyAlignment="1">
      <alignment horizontal="center" wrapText="1"/>
    </xf>
    <xf numFmtId="0" fontId="35" fillId="2" borderId="12" xfId="0" applyFont="1" applyFill="1" applyBorder="1" applyAlignment="1">
      <alignment horizontal="center" wrapText="1"/>
    </xf>
    <xf numFmtId="0" fontId="35" fillId="2" borderId="13" xfId="0" applyFont="1" applyFill="1" applyBorder="1" applyAlignment="1">
      <alignment horizontal="center" wrapText="1"/>
    </xf>
    <xf numFmtId="0" fontId="6" fillId="0" borderId="0" xfId="0" applyFont="1" applyFill="1" applyAlignment="1">
      <alignment horizontal="justify" vertical="top" wrapText="1"/>
    </xf>
    <xf numFmtId="0" fontId="1" fillId="0" borderId="0" xfId="0" applyFont="1" applyAlignment="1">
      <alignment horizontal="left"/>
    </xf>
    <xf numFmtId="0" fontId="1" fillId="0" borderId="10" xfId="0" applyFont="1" applyBorder="1" applyAlignment="1">
      <alignment horizontal="center" vertical="top" wrapText="1"/>
    </xf>
    <xf numFmtId="0" fontId="6" fillId="0" borderId="0" xfId="0" applyFont="1" applyAlignment="1">
      <alignment vertical="top" wrapText="1"/>
    </xf>
    <xf numFmtId="0" fontId="6" fillId="0" borderId="0" xfId="0" applyFont="1" applyBorder="1" applyAlignment="1">
      <alignment vertical="top" wrapText="1"/>
    </xf>
    <xf numFmtId="0" fontId="6" fillId="0" borderId="0" xfId="0" applyFont="1" applyBorder="1" applyAlignment="1">
      <alignment horizontal="center" wrapText="1"/>
    </xf>
    <xf numFmtId="0" fontId="6" fillId="0" borderId="10" xfId="0" applyFont="1" applyBorder="1" applyAlignment="1">
      <alignment horizontal="center" vertical="top" wrapText="1"/>
    </xf>
    <xf numFmtId="0" fontId="6" fillId="0" borderId="34" xfId="0" applyFont="1" applyBorder="1" applyAlignment="1">
      <alignment horizontal="center" vertical="top" wrapText="1"/>
    </xf>
    <xf numFmtId="0" fontId="6" fillId="0" borderId="14" xfId="0" applyFont="1" applyBorder="1" applyAlignment="1">
      <alignment wrapText="1"/>
    </xf>
    <xf numFmtId="0" fontId="6" fillId="0" borderId="12" xfId="0" applyFont="1" applyBorder="1" applyAlignment="1">
      <alignment horizontal="center" wrapText="1"/>
    </xf>
    <xf numFmtId="0" fontId="6" fillId="0" borderId="9" xfId="0" applyFont="1" applyBorder="1" applyAlignment="1">
      <alignment horizontal="center" wrapText="1"/>
    </xf>
    <xf numFmtId="0" fontId="7" fillId="0" borderId="10" xfId="0" applyFont="1" applyBorder="1" applyAlignment="1">
      <alignment horizontal="center" wrapText="1"/>
    </xf>
    <xf numFmtId="0" fontId="7" fillId="0" borderId="10" xfId="0" applyFont="1" applyBorder="1" applyAlignment="1">
      <alignment wrapText="1"/>
    </xf>
    <xf numFmtId="0" fontId="7" fillId="0" borderId="10" xfId="0" applyFont="1" applyBorder="1" applyAlignment="1">
      <alignment horizontal="center" vertical="top" wrapText="1"/>
    </xf>
    <xf numFmtId="0" fontId="7" fillId="0" borderId="10" xfId="0" applyFont="1" applyBorder="1" applyAlignment="1">
      <alignment vertical="top" wrapText="1"/>
    </xf>
    <xf numFmtId="0" fontId="7" fillId="0" borderId="0" xfId="0" applyFont="1" applyAlignment="1">
      <alignment horizontal="left" vertical="top" wrapText="1"/>
    </xf>
  </cellXfs>
  <cellStyles count="2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omma_Sheet2" xfId="17"/>
    <cellStyle name="Comma_Sheet3" xfId="18"/>
    <cellStyle name="Comma_Sheet4" xfId="19"/>
    <cellStyle name="Currency" xfId="20"/>
    <cellStyle name="Currency [0]" xfId="21"/>
    <cellStyle name="Followed Hyperlink" xfId="22"/>
    <cellStyle name="Hyperlink"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GSC%20BCTAICHINH%20QUY%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oandth\Desktop\KE%20TOAN%202016\CDPS%20QU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oan_Data\HNX%202016\CK%20-%20B&#193;O%20C&#193;O%20THU%20NH&#7852;P%20TO&#192;N%20DI&#7878;N%20-%20QU&#2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C TC"/>
      <sheetName val="BCTN"/>
      <sheetName val="LCTT"/>
      <sheetName val="BDCSH"/>
    </sheetNames>
    <sheetDataSet>
      <sheetData sheetId="0">
        <row r="42">
          <cell r="D42">
            <v>5357076138</v>
          </cell>
        </row>
        <row r="50">
          <cell r="D50">
            <v>488049164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5">
          <cell r="G25">
            <v>7032107345</v>
          </cell>
        </row>
        <row r="27">
          <cell r="G27">
            <v>12356545</v>
          </cell>
        </row>
        <row r="29">
          <cell r="G29">
            <v>6155574894</v>
          </cell>
        </row>
        <row r="31">
          <cell r="G31">
            <v>186728048</v>
          </cell>
        </row>
        <row r="33">
          <cell r="G33">
            <v>87055</v>
          </cell>
        </row>
        <row r="34">
          <cell r="G34">
            <v>667572949</v>
          </cell>
        </row>
        <row r="35">
          <cell r="G35">
            <v>9787854</v>
          </cell>
        </row>
        <row r="139">
          <cell r="E139">
            <v>141094259</v>
          </cell>
        </row>
        <row r="151">
          <cell r="E151">
            <v>217860255</v>
          </cell>
        </row>
        <row r="154">
          <cell r="E154">
            <v>590909091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K - BÁO CÁO THU NHẬP TOÀN DIỆN"/>
    </sheetNames>
    <sheetDataSet>
      <sheetData sheetId="0">
        <row r="68">
          <cell r="F68">
            <v>-136577609</v>
          </cell>
          <cell r="G68">
            <v>1457341601</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2"/>
  <sheetViews>
    <sheetView tabSelected="1" workbookViewId="0" topLeftCell="A1">
      <selection activeCell="A34" sqref="A34"/>
    </sheetView>
  </sheetViews>
  <sheetFormatPr defaultColWidth="9.140625" defaultRowHeight="12.75"/>
  <cols>
    <col min="1" max="1" width="50.421875" style="0" customWidth="1"/>
    <col min="2" max="2" width="6.140625" style="0" customWidth="1"/>
    <col min="4" max="4" width="17.00390625" style="0" customWidth="1"/>
    <col min="5" max="5" width="20.00390625" style="0" customWidth="1"/>
    <col min="6" max="6" width="15.8515625" style="0" customWidth="1"/>
    <col min="8" max="8" width="13.8515625" style="0" bestFit="1" customWidth="1"/>
  </cols>
  <sheetData>
    <row r="1" ht="12.75">
      <c r="A1" t="s">
        <v>0</v>
      </c>
    </row>
    <row r="2" ht="12.75">
      <c r="A2" t="s">
        <v>1</v>
      </c>
    </row>
    <row r="3" spans="1:5" ht="36" customHeight="1">
      <c r="A3" s="368" t="s">
        <v>77</v>
      </c>
      <c r="B3" s="369"/>
      <c r="C3" s="369"/>
      <c r="D3" s="369"/>
      <c r="E3" s="370"/>
    </row>
    <row r="4" spans="1:5" ht="12.75">
      <c r="A4" s="174" t="s">
        <v>1172</v>
      </c>
      <c r="B4" s="174" t="s">
        <v>78</v>
      </c>
      <c r="C4" s="174" t="s">
        <v>79</v>
      </c>
      <c r="D4" s="164" t="s">
        <v>554</v>
      </c>
      <c r="E4" s="164" t="s">
        <v>555</v>
      </c>
    </row>
    <row r="5" spans="1:5" ht="12.75">
      <c r="A5" s="270" t="s">
        <v>80</v>
      </c>
      <c r="B5" s="271"/>
      <c r="C5" s="272"/>
      <c r="D5" s="273"/>
      <c r="E5" s="273"/>
    </row>
    <row r="6" spans="1:5" ht="18" customHeight="1">
      <c r="A6" s="175" t="s">
        <v>81</v>
      </c>
      <c r="B6" s="176" t="s">
        <v>82</v>
      </c>
      <c r="C6" s="177"/>
      <c r="D6" s="178">
        <f>D7+D28</f>
        <v>126522325177</v>
      </c>
      <c r="E6" s="178">
        <f>E7+E28</f>
        <v>146376132160</v>
      </c>
    </row>
    <row r="7" spans="1:5" ht="18" customHeight="1">
      <c r="A7" s="179" t="s">
        <v>83</v>
      </c>
      <c r="B7" s="97" t="s">
        <v>84</v>
      </c>
      <c r="C7" s="98"/>
      <c r="D7" s="99">
        <f>D8+D11+D12+D13+D14+D15+D16+D22+D23+D24+D25+D26+D27</f>
        <v>126084100020</v>
      </c>
      <c r="E7" s="99">
        <f>E8+E11+E12+E13+E14+E15+E16+E22+E23+E24+E25+E26+E27+E18</f>
        <v>146266098808</v>
      </c>
    </row>
    <row r="8" spans="1:5" ht="18" customHeight="1">
      <c r="A8" s="97" t="s">
        <v>85</v>
      </c>
      <c r="B8" s="97" t="s">
        <v>86</v>
      </c>
      <c r="C8" s="98"/>
      <c r="D8" s="99">
        <f>D10+D9</f>
        <v>91465968368</v>
      </c>
      <c r="E8" s="99">
        <f>E10+E9</f>
        <v>37227741211</v>
      </c>
    </row>
    <row r="9" spans="1:8" ht="18" customHeight="1">
      <c r="A9" s="100" t="s">
        <v>87</v>
      </c>
      <c r="B9" s="97" t="s">
        <v>88</v>
      </c>
      <c r="C9" s="98"/>
      <c r="D9" s="297">
        <v>88465968368</v>
      </c>
      <c r="E9" s="188">
        <v>37227741211</v>
      </c>
      <c r="H9" s="115"/>
    </row>
    <row r="10" spans="1:5" ht="18" customHeight="1">
      <c r="A10" s="100" t="s">
        <v>89</v>
      </c>
      <c r="B10" s="97" t="s">
        <v>90</v>
      </c>
      <c r="C10" s="98"/>
      <c r="D10" s="57">
        <v>3000000000</v>
      </c>
      <c r="E10" s="58"/>
    </row>
    <row r="11" spans="1:5" ht="18" customHeight="1">
      <c r="A11" s="97" t="s">
        <v>91</v>
      </c>
      <c r="B11" s="97" t="s">
        <v>92</v>
      </c>
      <c r="C11" s="98"/>
      <c r="D11" s="99"/>
      <c r="E11" s="99"/>
    </row>
    <row r="12" spans="1:5" ht="18" customHeight="1">
      <c r="A12" s="97" t="s">
        <v>93</v>
      </c>
      <c r="B12" s="97" t="s">
        <v>94</v>
      </c>
      <c r="C12" s="98"/>
      <c r="D12" s="57"/>
      <c r="E12" s="298">
        <v>5000000000</v>
      </c>
    </row>
    <row r="13" spans="1:5" ht="18" customHeight="1">
      <c r="A13" s="97" t="s">
        <v>95</v>
      </c>
      <c r="B13" s="97" t="s">
        <v>96</v>
      </c>
      <c r="C13" s="98"/>
      <c r="D13" s="57"/>
      <c r="E13" s="57"/>
    </row>
    <row r="14" spans="1:5" ht="18" customHeight="1">
      <c r="A14" s="97" t="s">
        <v>97</v>
      </c>
      <c r="B14" s="97" t="s">
        <v>98</v>
      </c>
      <c r="C14" s="98"/>
      <c r="D14" s="188">
        <v>43107442098</v>
      </c>
      <c r="E14" s="188">
        <v>107091268598</v>
      </c>
    </row>
    <row r="15" spans="1:5" ht="30" customHeight="1">
      <c r="A15" s="97" t="s">
        <v>99</v>
      </c>
      <c r="B15" s="97" t="s">
        <v>100</v>
      </c>
      <c r="C15" s="98"/>
      <c r="D15" s="57">
        <v>-8950468062</v>
      </c>
      <c r="E15" s="57">
        <v>-9547683080</v>
      </c>
    </row>
    <row r="16" spans="1:5" ht="18" customHeight="1">
      <c r="A16" s="97" t="s">
        <v>101</v>
      </c>
      <c r="B16" s="97" t="s">
        <v>102</v>
      </c>
      <c r="C16" s="98"/>
      <c r="D16" s="57"/>
      <c r="E16" s="57">
        <f>12600000+3800065000</f>
        <v>3812665000</v>
      </c>
    </row>
    <row r="17" spans="1:5" ht="18" customHeight="1">
      <c r="A17" s="100" t="s">
        <v>103</v>
      </c>
      <c r="B17" s="97" t="s">
        <v>104</v>
      </c>
      <c r="C17" s="98"/>
      <c r="D17" s="57"/>
      <c r="E17" s="57"/>
    </row>
    <row r="18" spans="1:5" ht="18" customHeight="1">
      <c r="A18" s="100" t="s">
        <v>105</v>
      </c>
      <c r="B18" s="97" t="s">
        <v>106</v>
      </c>
      <c r="C18" s="98"/>
      <c r="D18" s="57"/>
      <c r="E18" s="57"/>
    </row>
    <row r="19" spans="1:5" ht="18" customHeight="1">
      <c r="A19" s="100" t="s">
        <v>107</v>
      </c>
      <c r="B19" s="97" t="s">
        <v>108</v>
      </c>
      <c r="C19" s="98"/>
      <c r="D19" s="57"/>
      <c r="E19" s="57"/>
    </row>
    <row r="20" spans="1:5" ht="24" customHeight="1">
      <c r="A20" s="100" t="s">
        <v>109</v>
      </c>
      <c r="B20" s="97" t="s">
        <v>110</v>
      </c>
      <c r="C20" s="98"/>
      <c r="D20" s="57"/>
      <c r="E20" s="57"/>
    </row>
    <row r="21" spans="1:5" ht="18" customHeight="1">
      <c r="A21" s="100" t="s">
        <v>111</v>
      </c>
      <c r="B21" s="97" t="s">
        <v>112</v>
      </c>
      <c r="C21" s="98"/>
      <c r="D21" s="57"/>
      <c r="E21" s="57"/>
    </row>
    <row r="22" spans="1:5" ht="18" customHeight="1">
      <c r="A22" s="97" t="s">
        <v>113</v>
      </c>
      <c r="B22" s="97" t="s">
        <v>114</v>
      </c>
      <c r="C22" s="98"/>
      <c r="D22" s="57"/>
      <c r="E22" s="57"/>
    </row>
    <row r="23" spans="1:5" ht="18" customHeight="1">
      <c r="A23" s="97" t="s">
        <v>115</v>
      </c>
      <c r="B23" s="97" t="s">
        <v>116</v>
      </c>
      <c r="C23" s="98"/>
      <c r="D23" s="58">
        <v>240556200</v>
      </c>
      <c r="E23" s="58">
        <v>2580665424</v>
      </c>
    </row>
    <row r="24" spans="1:5" ht="18" customHeight="1">
      <c r="A24" s="97" t="s">
        <v>117</v>
      </c>
      <c r="B24" s="97" t="s">
        <v>118</v>
      </c>
      <c r="C24" s="98"/>
      <c r="D24" s="57"/>
      <c r="E24" s="57"/>
    </row>
    <row r="25" spans="1:5" ht="18" customHeight="1">
      <c r="A25" s="97" t="s">
        <v>119</v>
      </c>
      <c r="B25" s="97" t="s">
        <v>120</v>
      </c>
      <c r="C25" s="98"/>
      <c r="D25" s="180">
        <v>64196997</v>
      </c>
      <c r="E25" s="180"/>
    </row>
    <row r="26" spans="1:5" ht="18" customHeight="1">
      <c r="A26" s="97" t="s">
        <v>121</v>
      </c>
      <c r="B26" s="97" t="s">
        <v>122</v>
      </c>
      <c r="C26" s="98"/>
      <c r="D26" s="299">
        <v>156404419</v>
      </c>
      <c r="E26" s="299">
        <f>12082299+89359356</f>
        <v>101441655</v>
      </c>
    </row>
    <row r="27" spans="1:5" ht="18" customHeight="1">
      <c r="A27" s="97" t="s">
        <v>123</v>
      </c>
      <c r="B27" s="97" t="s">
        <v>124</v>
      </c>
      <c r="C27" s="98"/>
      <c r="D27" s="299"/>
      <c r="E27" s="99"/>
    </row>
    <row r="28" spans="1:5" ht="18" customHeight="1">
      <c r="A28" s="179" t="s">
        <v>125</v>
      </c>
      <c r="B28" s="97" t="s">
        <v>126</v>
      </c>
      <c r="C28" s="98"/>
      <c r="D28" s="99">
        <f>SUM(D29:D34)</f>
        <v>438225157</v>
      </c>
      <c r="E28" s="99">
        <f>SUM(E29:E34)</f>
        <v>110033352</v>
      </c>
    </row>
    <row r="29" spans="1:5" ht="18" customHeight="1">
      <c r="A29" s="97" t="s">
        <v>127</v>
      </c>
      <c r="B29" s="97" t="s">
        <v>128</v>
      </c>
      <c r="C29" s="98"/>
      <c r="D29" s="297">
        <v>433225157</v>
      </c>
      <c r="E29" s="57">
        <v>110033352</v>
      </c>
    </row>
    <row r="30" spans="1:5" ht="18" customHeight="1">
      <c r="A30" s="97" t="s">
        <v>129</v>
      </c>
      <c r="B30" s="97" t="s">
        <v>130</v>
      </c>
      <c r="C30" s="98"/>
      <c r="D30" s="57"/>
      <c r="E30" s="57"/>
    </row>
    <row r="31" spans="1:5" ht="18" customHeight="1">
      <c r="A31" s="97" t="s">
        <v>131</v>
      </c>
      <c r="B31" s="97" t="s">
        <v>132</v>
      </c>
      <c r="C31" s="98"/>
      <c r="D31" s="180"/>
      <c r="E31" s="57"/>
    </row>
    <row r="32" spans="1:5" ht="18" customHeight="1">
      <c r="A32" s="97" t="s">
        <v>133</v>
      </c>
      <c r="B32" s="97" t="s">
        <v>134</v>
      </c>
      <c r="C32" s="98"/>
      <c r="D32" s="180">
        <v>5000000</v>
      </c>
      <c r="E32" s="180"/>
    </row>
    <row r="33" spans="1:5" ht="18" customHeight="1">
      <c r="A33" s="97" t="s">
        <v>135</v>
      </c>
      <c r="B33" s="97" t="s">
        <v>136</v>
      </c>
      <c r="C33" s="98"/>
      <c r="D33" s="57"/>
      <c r="E33" s="299"/>
    </row>
    <row r="34" spans="1:5" ht="18" customHeight="1">
      <c r="A34" s="97" t="s">
        <v>137</v>
      </c>
      <c r="B34" s="97" t="s">
        <v>138</v>
      </c>
      <c r="C34" s="98"/>
      <c r="D34" s="99"/>
      <c r="E34" s="58"/>
    </row>
    <row r="35" spans="1:5" ht="18" customHeight="1">
      <c r="A35" s="181" t="s">
        <v>139</v>
      </c>
      <c r="B35" s="97" t="s">
        <v>140</v>
      </c>
      <c r="C35" s="98"/>
      <c r="D35" s="99">
        <f>D36+D42+D55+D59+D60-D66</f>
        <v>2074573172</v>
      </c>
      <c r="E35" s="99">
        <f>E36+E42+E55+E59+E60-E66</f>
        <v>2247691163</v>
      </c>
    </row>
    <row r="36" spans="1:5" ht="18" customHeight="1">
      <c r="A36" s="179" t="s">
        <v>141</v>
      </c>
      <c r="B36" s="97" t="s">
        <v>142</v>
      </c>
      <c r="C36" s="98"/>
      <c r="D36" s="99">
        <f>D37+D38</f>
        <v>0</v>
      </c>
      <c r="E36" s="99"/>
    </row>
    <row r="37" spans="1:5" ht="18" customHeight="1">
      <c r="A37" s="97" t="s">
        <v>143</v>
      </c>
      <c r="B37" s="97" t="s">
        <v>144</v>
      </c>
      <c r="C37" s="98"/>
      <c r="D37" s="99"/>
      <c r="E37" s="99"/>
    </row>
    <row r="38" spans="1:5" ht="18" customHeight="1">
      <c r="A38" s="97" t="s">
        <v>145</v>
      </c>
      <c r="B38" s="97" t="s">
        <v>146</v>
      </c>
      <c r="C38" s="98"/>
      <c r="D38" s="99"/>
      <c r="E38" s="99"/>
    </row>
    <row r="39" spans="1:5" ht="18" customHeight="1">
      <c r="A39" s="100" t="s">
        <v>147</v>
      </c>
      <c r="B39" s="97" t="s">
        <v>148</v>
      </c>
      <c r="C39" s="98"/>
      <c r="D39" s="99"/>
      <c r="E39" s="99"/>
    </row>
    <row r="40" spans="1:5" ht="18" customHeight="1">
      <c r="A40" s="100" t="s">
        <v>149</v>
      </c>
      <c r="B40" s="97" t="s">
        <v>150</v>
      </c>
      <c r="C40" s="98"/>
      <c r="D40" s="99"/>
      <c r="E40" s="99"/>
    </row>
    <row r="41" spans="1:5" ht="18" customHeight="1">
      <c r="A41" s="100" t="s">
        <v>151</v>
      </c>
      <c r="B41" s="97" t="s">
        <v>152</v>
      </c>
      <c r="C41" s="98"/>
      <c r="D41" s="99"/>
      <c r="E41" s="99"/>
    </row>
    <row r="42" spans="1:5" ht="18" customHeight="1">
      <c r="A42" s="179" t="s">
        <v>153</v>
      </c>
      <c r="B42" s="97" t="s">
        <v>154</v>
      </c>
      <c r="C42" s="98"/>
      <c r="D42" s="297">
        <v>72992441</v>
      </c>
      <c r="E42" s="297">
        <v>79397728</v>
      </c>
    </row>
    <row r="43" spans="1:5" ht="18" customHeight="1">
      <c r="A43" s="97" t="s">
        <v>155</v>
      </c>
      <c r="B43" s="97" t="s">
        <v>156</v>
      </c>
      <c r="C43" s="98"/>
      <c r="D43" s="297">
        <v>72992441</v>
      </c>
      <c r="E43" s="297">
        <v>65125064</v>
      </c>
    </row>
    <row r="44" spans="1:5" ht="18" customHeight="1">
      <c r="A44" s="100" t="s">
        <v>157</v>
      </c>
      <c r="B44" s="97" t="s">
        <v>158</v>
      </c>
      <c r="C44" s="98"/>
      <c r="D44" s="297">
        <v>5401266138</v>
      </c>
      <c r="E44" s="297">
        <v>5357076138</v>
      </c>
    </row>
    <row r="45" spans="1:5" ht="18" customHeight="1">
      <c r="A45" s="100" t="s">
        <v>159</v>
      </c>
      <c r="B45" s="97" t="s">
        <v>160</v>
      </c>
      <c r="C45" s="98"/>
      <c r="D45" s="182">
        <v>-5328273697</v>
      </c>
      <c r="E45" s="182">
        <v>-5291951074</v>
      </c>
    </row>
    <row r="46" spans="1:5" ht="18" customHeight="1">
      <c r="A46" s="100" t="s">
        <v>161</v>
      </c>
      <c r="B46" s="97" t="s">
        <v>162</v>
      </c>
      <c r="C46" s="98"/>
      <c r="D46" s="99"/>
      <c r="E46" s="99">
        <v>0</v>
      </c>
    </row>
    <row r="47" spans="1:5" ht="18" customHeight="1">
      <c r="A47" s="97" t="s">
        <v>163</v>
      </c>
      <c r="B47" s="97" t="s">
        <v>164</v>
      </c>
      <c r="C47" s="98"/>
      <c r="D47" s="99"/>
      <c r="E47" s="99">
        <v>0</v>
      </c>
    </row>
    <row r="48" spans="1:5" ht="18" customHeight="1">
      <c r="A48" s="100" t="s">
        <v>157</v>
      </c>
      <c r="B48" s="97" t="s">
        <v>165</v>
      </c>
      <c r="C48" s="98"/>
      <c r="D48" s="99"/>
      <c r="E48" s="99">
        <v>0</v>
      </c>
    </row>
    <row r="49" spans="1:5" ht="18" customHeight="1">
      <c r="A49" s="100" t="s">
        <v>159</v>
      </c>
      <c r="B49" s="97" t="s">
        <v>166</v>
      </c>
      <c r="C49" s="98"/>
      <c r="D49" s="99"/>
      <c r="E49" s="99"/>
    </row>
    <row r="50" spans="1:5" ht="18" customHeight="1">
      <c r="A50" s="100" t="s">
        <v>167</v>
      </c>
      <c r="B50" s="97" t="s">
        <v>168</v>
      </c>
      <c r="C50" s="98"/>
      <c r="D50" s="99"/>
      <c r="E50" s="99"/>
    </row>
    <row r="51" spans="1:5" ht="18" customHeight="1">
      <c r="A51" s="97" t="s">
        <v>169</v>
      </c>
      <c r="B51" s="97" t="s">
        <v>170</v>
      </c>
      <c r="C51" s="98"/>
      <c r="D51" s="99"/>
      <c r="E51" s="99">
        <v>14272664</v>
      </c>
    </row>
    <row r="52" spans="1:5" ht="18" customHeight="1">
      <c r="A52" s="100" t="s">
        <v>157</v>
      </c>
      <c r="B52" s="100" t="s">
        <v>171</v>
      </c>
      <c r="C52" s="98"/>
      <c r="D52" s="180">
        <v>488049164</v>
      </c>
      <c r="E52" s="99">
        <v>488049164</v>
      </c>
    </row>
    <row r="53" spans="1:5" ht="18" customHeight="1">
      <c r="A53" s="100" t="s">
        <v>159</v>
      </c>
      <c r="B53" s="97" t="s">
        <v>172</v>
      </c>
      <c r="C53" s="98"/>
      <c r="D53" s="183">
        <v>-488049164</v>
      </c>
      <c r="E53" s="188">
        <v>-473776500</v>
      </c>
    </row>
    <row r="54" spans="1:5" ht="18" customHeight="1">
      <c r="A54" s="100" t="s">
        <v>167</v>
      </c>
      <c r="B54" s="97" t="s">
        <v>173</v>
      </c>
      <c r="C54" s="98"/>
      <c r="D54" s="99"/>
      <c r="E54" s="99"/>
    </row>
    <row r="55" spans="1:5" ht="18" customHeight="1">
      <c r="A55" s="179" t="s">
        <v>174</v>
      </c>
      <c r="B55" s="97" t="s">
        <v>175</v>
      </c>
      <c r="C55" s="98"/>
      <c r="D55" s="99"/>
      <c r="E55" s="99"/>
    </row>
    <row r="56" spans="1:5" ht="18" customHeight="1">
      <c r="A56" s="100" t="s">
        <v>157</v>
      </c>
      <c r="B56" s="97" t="s">
        <v>176</v>
      </c>
      <c r="C56" s="184"/>
      <c r="D56" s="99"/>
      <c r="E56" s="99"/>
    </row>
    <row r="57" spans="1:5" ht="18" customHeight="1">
      <c r="A57" s="100" t="s">
        <v>159</v>
      </c>
      <c r="B57" s="97" t="s">
        <v>177</v>
      </c>
      <c r="C57" s="98"/>
      <c r="D57" s="99"/>
      <c r="E57" s="99"/>
    </row>
    <row r="58" spans="1:5" ht="18" customHeight="1">
      <c r="A58" s="100" t="s">
        <v>178</v>
      </c>
      <c r="B58" s="181" t="s">
        <v>179</v>
      </c>
      <c r="C58" s="185"/>
      <c r="D58" s="99"/>
      <c r="E58" s="99"/>
    </row>
    <row r="59" spans="1:5" ht="18" customHeight="1">
      <c r="A59" s="179" t="s">
        <v>180</v>
      </c>
      <c r="B59" s="179" t="s">
        <v>181</v>
      </c>
      <c r="C59" s="98"/>
      <c r="D59" s="99"/>
      <c r="E59" s="99"/>
    </row>
    <row r="60" spans="1:5" ht="18" customHeight="1">
      <c r="A60" s="181" t="s">
        <v>182</v>
      </c>
      <c r="B60" s="97" t="s">
        <v>183</v>
      </c>
      <c r="C60" s="98"/>
      <c r="D60" s="99">
        <f>SUM(D62:D65)</f>
        <v>2001580731</v>
      </c>
      <c r="E60" s="99">
        <f>SUM(E62:E65)</f>
        <v>2168293435</v>
      </c>
    </row>
    <row r="61" spans="1:5" ht="18" customHeight="1">
      <c r="A61" s="97" t="s">
        <v>184</v>
      </c>
      <c r="B61" s="97" t="s">
        <v>185</v>
      </c>
      <c r="C61" s="98"/>
      <c r="D61" s="99"/>
      <c r="E61" s="99"/>
    </row>
    <row r="62" spans="1:5" ht="18" customHeight="1">
      <c r="A62" s="97" t="s">
        <v>186</v>
      </c>
      <c r="B62" s="97" t="s">
        <v>187</v>
      </c>
      <c r="C62" s="98"/>
      <c r="D62" s="180"/>
      <c r="E62" s="188">
        <v>294400003</v>
      </c>
    </row>
    <row r="63" spans="1:5" ht="18" customHeight="1">
      <c r="A63" s="97" t="s">
        <v>188</v>
      </c>
      <c r="B63" s="97" t="s">
        <v>189</v>
      </c>
      <c r="C63" s="98"/>
      <c r="D63" s="186"/>
      <c r="E63" s="187"/>
    </row>
    <row r="64" spans="1:5" ht="18" customHeight="1">
      <c r="A64" s="97" t="s">
        <v>190</v>
      </c>
      <c r="B64" s="97" t="s">
        <v>191</v>
      </c>
      <c r="C64" s="98"/>
      <c r="D64" s="188">
        <v>1998580731</v>
      </c>
      <c r="E64" s="188">
        <v>1870893432</v>
      </c>
    </row>
    <row r="65" spans="1:5" ht="18" customHeight="1">
      <c r="A65" s="100" t="s">
        <v>192</v>
      </c>
      <c r="B65" s="179" t="s">
        <v>193</v>
      </c>
      <c r="C65" s="98"/>
      <c r="D65" s="188">
        <v>3000000</v>
      </c>
      <c r="E65" s="188">
        <v>3000000</v>
      </c>
    </row>
    <row r="66" spans="1:5" ht="18" customHeight="1">
      <c r="A66" s="179" t="s">
        <v>194</v>
      </c>
      <c r="B66" s="97" t="s">
        <v>195</v>
      </c>
      <c r="C66" s="98"/>
      <c r="D66" s="296"/>
      <c r="E66" s="296"/>
    </row>
    <row r="67" spans="1:5" ht="18" customHeight="1">
      <c r="A67" s="190" t="s">
        <v>196</v>
      </c>
      <c r="B67" s="191" t="s">
        <v>197</v>
      </c>
      <c r="C67" s="192"/>
      <c r="D67" s="193">
        <f>D6+D35</f>
        <v>128596898349</v>
      </c>
      <c r="E67" s="193">
        <f>E6+E35</f>
        <v>148623823323</v>
      </c>
    </row>
    <row r="68" spans="1:5" ht="18" customHeight="1">
      <c r="A68" s="194" t="s">
        <v>198</v>
      </c>
      <c r="B68" s="191"/>
      <c r="C68" s="192"/>
      <c r="D68" s="193"/>
      <c r="E68" s="193"/>
    </row>
    <row r="69" spans="1:5" ht="18" customHeight="1">
      <c r="A69" s="181" t="s">
        <v>199</v>
      </c>
      <c r="B69" s="97" t="s">
        <v>200</v>
      </c>
      <c r="C69" s="98"/>
      <c r="D69" s="178">
        <f>D70</f>
        <v>13626450601</v>
      </c>
      <c r="E69" s="178">
        <f>E70</f>
        <v>32224530974</v>
      </c>
    </row>
    <row r="70" spans="1:5" ht="18" customHeight="1">
      <c r="A70" s="179" t="s">
        <v>201</v>
      </c>
      <c r="B70" s="97" t="s">
        <v>202</v>
      </c>
      <c r="C70" s="98"/>
      <c r="D70" s="99">
        <f>SUM(D71:D91)</f>
        <v>13626450601</v>
      </c>
      <c r="E70" s="99">
        <f>SUM(E71:E91)</f>
        <v>32224530974</v>
      </c>
    </row>
    <row r="71" spans="1:5" ht="18" customHeight="1">
      <c r="A71" s="97" t="s">
        <v>203</v>
      </c>
      <c r="B71" s="97" t="s">
        <v>204</v>
      </c>
      <c r="C71" s="98"/>
      <c r="D71" s="99"/>
      <c r="E71" s="99"/>
    </row>
    <row r="72" spans="1:5" ht="18" customHeight="1">
      <c r="A72" s="100" t="s">
        <v>205</v>
      </c>
      <c r="B72" s="97" t="s">
        <v>206</v>
      </c>
      <c r="C72" s="98"/>
      <c r="D72" s="99"/>
      <c r="E72" s="99"/>
    </row>
    <row r="73" spans="1:5" ht="18" customHeight="1">
      <c r="A73" s="100" t="s">
        <v>207</v>
      </c>
      <c r="B73" s="97" t="s">
        <v>208</v>
      </c>
      <c r="C73" s="98"/>
      <c r="D73" s="99"/>
      <c r="E73" s="99"/>
    </row>
    <row r="74" spans="1:5" ht="18" customHeight="1">
      <c r="A74" s="97" t="s">
        <v>209</v>
      </c>
      <c r="B74" s="97" t="s">
        <v>210</v>
      </c>
      <c r="C74" s="98"/>
      <c r="D74" s="99"/>
      <c r="E74" s="99"/>
    </row>
    <row r="75" spans="1:5" ht="18" customHeight="1">
      <c r="A75" s="97" t="s">
        <v>211</v>
      </c>
      <c r="B75" s="97" t="s">
        <v>212</v>
      </c>
      <c r="C75" s="98"/>
      <c r="D75" s="99"/>
      <c r="E75" s="99"/>
    </row>
    <row r="76" spans="1:5" ht="18" customHeight="1">
      <c r="A76" s="97" t="s">
        <v>213</v>
      </c>
      <c r="B76" s="97" t="s">
        <v>214</v>
      </c>
      <c r="C76" s="98"/>
      <c r="D76" s="99"/>
      <c r="E76" s="99"/>
    </row>
    <row r="77" spans="1:5" ht="18" customHeight="1">
      <c r="A77" s="97" t="s">
        <v>215</v>
      </c>
      <c r="B77" s="179" t="s">
        <v>216</v>
      </c>
      <c r="C77" s="98"/>
      <c r="D77" s="99"/>
      <c r="E77" s="99"/>
    </row>
    <row r="78" spans="1:5" ht="18" customHeight="1">
      <c r="A78" s="97" t="s">
        <v>217</v>
      </c>
      <c r="B78" s="97" t="s">
        <v>218</v>
      </c>
      <c r="C78" s="98"/>
      <c r="D78" s="188">
        <v>10519815759</v>
      </c>
      <c r="E78" s="188">
        <v>29014880197</v>
      </c>
    </row>
    <row r="79" spans="1:5" ht="18" customHeight="1">
      <c r="A79" s="97" t="s">
        <v>219</v>
      </c>
      <c r="B79" s="97" t="s">
        <v>220</v>
      </c>
      <c r="C79" s="98"/>
      <c r="D79" s="57"/>
      <c r="E79" s="57"/>
    </row>
    <row r="80" spans="1:5" ht="18" customHeight="1">
      <c r="A80" s="97" t="s">
        <v>221</v>
      </c>
      <c r="B80" s="179" t="s">
        <v>222</v>
      </c>
      <c r="C80" s="98"/>
      <c r="D80" s="180">
        <v>2564198539</v>
      </c>
      <c r="E80" s="180">
        <v>2564198539</v>
      </c>
    </row>
    <row r="81" spans="1:5" ht="18" customHeight="1">
      <c r="A81" s="97" t="s">
        <v>223</v>
      </c>
      <c r="B81" s="97" t="s">
        <v>224</v>
      </c>
      <c r="C81" s="98"/>
      <c r="D81" s="188">
        <v>146510000</v>
      </c>
      <c r="E81" s="188">
        <v>141580500</v>
      </c>
    </row>
    <row r="82" spans="1:5" ht="18" customHeight="1">
      <c r="A82" s="97" t="s">
        <v>225</v>
      </c>
      <c r="B82" s="97" t="s">
        <v>226</v>
      </c>
      <c r="C82" s="98"/>
      <c r="D82" s="188">
        <v>163619901</v>
      </c>
      <c r="E82" s="188">
        <v>110859939</v>
      </c>
    </row>
    <row r="83" spans="1:5" ht="18" customHeight="1">
      <c r="A83" s="97" t="s">
        <v>227</v>
      </c>
      <c r="B83" s="97" t="s">
        <v>228</v>
      </c>
      <c r="C83" s="98"/>
      <c r="D83" s="180"/>
      <c r="E83" s="188">
        <v>18000000</v>
      </c>
    </row>
    <row r="84" spans="1:5" ht="18" customHeight="1">
      <c r="A84" s="97" t="s">
        <v>229</v>
      </c>
      <c r="B84" s="97" t="s">
        <v>230</v>
      </c>
      <c r="C84" s="98"/>
      <c r="D84" s="99"/>
      <c r="E84" s="99"/>
    </row>
    <row r="85" spans="1:5" ht="18" customHeight="1">
      <c r="A85" s="97" t="s">
        <v>231</v>
      </c>
      <c r="B85" s="97" t="s">
        <v>232</v>
      </c>
      <c r="C85" s="98"/>
      <c r="D85" s="99"/>
      <c r="E85" s="99"/>
    </row>
    <row r="86" spans="1:5" ht="18" customHeight="1">
      <c r="A86" s="97" t="s">
        <v>233</v>
      </c>
      <c r="B86" s="97" t="s">
        <v>234</v>
      </c>
      <c r="C86" s="98"/>
      <c r="D86" s="99"/>
      <c r="E86" s="99"/>
    </row>
    <row r="87" spans="1:5" ht="18" customHeight="1">
      <c r="A87" s="97" t="s">
        <v>235</v>
      </c>
      <c r="B87" s="97" t="s">
        <v>236</v>
      </c>
      <c r="C87" s="98"/>
      <c r="D87" s="99"/>
      <c r="E87" s="99"/>
    </row>
    <row r="88" spans="1:5" ht="18" customHeight="1">
      <c r="A88" s="97" t="s">
        <v>237</v>
      </c>
      <c r="B88" s="179" t="s">
        <v>238</v>
      </c>
      <c r="C88" s="98"/>
      <c r="D88" s="99"/>
      <c r="E88" s="99"/>
    </row>
    <row r="89" spans="1:5" ht="18" customHeight="1">
      <c r="A89" s="97" t="s">
        <v>239</v>
      </c>
      <c r="B89" s="97" t="s">
        <v>240</v>
      </c>
      <c r="C89" s="98"/>
      <c r="D89" s="188">
        <v>232306402</v>
      </c>
      <c r="E89" s="188">
        <v>375011799</v>
      </c>
    </row>
    <row r="90" spans="1:5" ht="18" customHeight="1">
      <c r="A90" s="97" t="s">
        <v>241</v>
      </c>
      <c r="B90" s="97" t="s">
        <v>242</v>
      </c>
      <c r="C90" s="98"/>
      <c r="D90" s="57"/>
      <c r="E90" s="57"/>
    </row>
    <row r="91" spans="1:5" ht="18" customHeight="1">
      <c r="A91" s="97" t="s">
        <v>243</v>
      </c>
      <c r="B91" s="97" t="s">
        <v>244</v>
      </c>
      <c r="C91" s="98"/>
      <c r="D91" s="99"/>
      <c r="E91" s="99"/>
    </row>
    <row r="92" spans="1:5" ht="18" customHeight="1">
      <c r="A92" s="179" t="s">
        <v>245</v>
      </c>
      <c r="B92" s="97" t="s">
        <v>246</v>
      </c>
      <c r="C92" s="98"/>
      <c r="D92" s="99"/>
      <c r="E92" s="99"/>
    </row>
    <row r="93" spans="1:5" ht="18" customHeight="1">
      <c r="A93" s="97" t="s">
        <v>247</v>
      </c>
      <c r="B93" s="179" t="s">
        <v>248</v>
      </c>
      <c r="C93" s="98"/>
      <c r="D93" s="99"/>
      <c r="E93" s="99"/>
    </row>
    <row r="94" spans="1:5" ht="18" customHeight="1">
      <c r="A94" s="100" t="s">
        <v>249</v>
      </c>
      <c r="B94" s="181" t="s">
        <v>250</v>
      </c>
      <c r="C94" s="185"/>
      <c r="D94" s="99"/>
      <c r="E94" s="99"/>
    </row>
    <row r="95" spans="1:5" ht="18" customHeight="1">
      <c r="A95" s="100" t="s">
        <v>251</v>
      </c>
      <c r="B95" s="97" t="s">
        <v>252</v>
      </c>
      <c r="C95" s="98"/>
      <c r="D95" s="99"/>
      <c r="E95" s="99"/>
    </row>
    <row r="96" spans="1:5" ht="18" customHeight="1">
      <c r="A96" s="97" t="s">
        <v>253</v>
      </c>
      <c r="B96" s="97" t="s">
        <v>254</v>
      </c>
      <c r="C96" s="98"/>
      <c r="D96" s="99"/>
      <c r="E96" s="99"/>
    </row>
    <row r="97" spans="1:5" ht="18" customHeight="1">
      <c r="A97" s="97" t="s">
        <v>255</v>
      </c>
      <c r="B97" s="97" t="s">
        <v>256</v>
      </c>
      <c r="C97" s="98"/>
      <c r="D97" s="99"/>
      <c r="E97" s="99"/>
    </row>
    <row r="98" spans="1:5" ht="18" customHeight="1">
      <c r="A98" s="97" t="s">
        <v>257</v>
      </c>
      <c r="B98" s="97" t="s">
        <v>258</v>
      </c>
      <c r="C98" s="98"/>
      <c r="D98" s="99"/>
      <c r="E98" s="99"/>
    </row>
    <row r="99" spans="1:5" ht="18" customHeight="1">
      <c r="A99" s="97" t="s">
        <v>259</v>
      </c>
      <c r="B99" s="97" t="s">
        <v>260</v>
      </c>
      <c r="C99" s="98"/>
      <c r="D99" s="99"/>
      <c r="E99" s="99"/>
    </row>
    <row r="100" spans="1:5" ht="18" customHeight="1">
      <c r="A100" s="97" t="s">
        <v>261</v>
      </c>
      <c r="B100" s="97" t="s">
        <v>262</v>
      </c>
      <c r="C100" s="98"/>
      <c r="D100" s="99"/>
      <c r="E100" s="99"/>
    </row>
    <row r="101" spans="1:5" ht="18" customHeight="1">
      <c r="A101" s="97" t="s">
        <v>263</v>
      </c>
      <c r="B101" s="97" t="s">
        <v>264</v>
      </c>
      <c r="C101" s="98"/>
      <c r="D101" s="99"/>
      <c r="E101" s="99"/>
    </row>
    <row r="102" spans="1:5" ht="18" customHeight="1">
      <c r="A102" s="97" t="s">
        <v>265</v>
      </c>
      <c r="B102" s="97" t="s">
        <v>266</v>
      </c>
      <c r="C102" s="98"/>
      <c r="D102" s="99"/>
      <c r="E102" s="99"/>
    </row>
    <row r="103" spans="1:5" ht="18" customHeight="1">
      <c r="A103" s="97" t="s">
        <v>267</v>
      </c>
      <c r="B103" s="97" t="s">
        <v>268</v>
      </c>
      <c r="C103" s="98"/>
      <c r="D103" s="99"/>
      <c r="E103" s="99"/>
    </row>
    <row r="104" spans="1:5" ht="18" customHeight="1">
      <c r="A104" s="97" t="s">
        <v>269</v>
      </c>
      <c r="B104" s="97" t="s">
        <v>270</v>
      </c>
      <c r="C104" s="98"/>
      <c r="D104" s="99"/>
      <c r="E104" s="99"/>
    </row>
    <row r="105" spans="1:5" ht="18" customHeight="1">
      <c r="A105" s="97" t="s">
        <v>271</v>
      </c>
      <c r="B105" s="97" t="s">
        <v>272</v>
      </c>
      <c r="C105" s="98"/>
      <c r="D105" s="99"/>
      <c r="E105" s="99"/>
    </row>
    <row r="106" spans="1:5" ht="18" customHeight="1">
      <c r="A106" s="97" t="s">
        <v>273</v>
      </c>
      <c r="B106" s="97" t="s">
        <v>274</v>
      </c>
      <c r="C106" s="98"/>
      <c r="D106" s="99"/>
      <c r="E106" s="99"/>
    </row>
    <row r="107" spans="1:5" ht="18" customHeight="1">
      <c r="A107" s="97" t="s">
        <v>275</v>
      </c>
      <c r="B107" s="97" t="s">
        <v>276</v>
      </c>
      <c r="C107" s="98"/>
      <c r="D107" s="99"/>
      <c r="E107" s="99"/>
    </row>
    <row r="108" spans="1:5" ht="18" customHeight="1">
      <c r="A108" s="97" t="s">
        <v>277</v>
      </c>
      <c r="B108" s="97" t="s">
        <v>278</v>
      </c>
      <c r="C108" s="98"/>
      <c r="D108" s="99"/>
      <c r="E108" s="99"/>
    </row>
    <row r="109" spans="1:5" ht="18" customHeight="1">
      <c r="A109" s="97" t="s">
        <v>279</v>
      </c>
      <c r="B109" s="97" t="s">
        <v>280</v>
      </c>
      <c r="C109" s="98"/>
      <c r="D109" s="99"/>
      <c r="E109" s="99"/>
    </row>
    <row r="110" spans="1:5" ht="18" customHeight="1">
      <c r="A110" s="181" t="s">
        <v>281</v>
      </c>
      <c r="B110" s="97" t="s">
        <v>282</v>
      </c>
      <c r="C110" s="98"/>
      <c r="D110" s="99">
        <f>D111+D124</f>
        <v>114970447748</v>
      </c>
      <c r="E110" s="99">
        <f>E111+E124</f>
        <v>116399292349</v>
      </c>
    </row>
    <row r="111" spans="1:5" ht="18" customHeight="1">
      <c r="A111" s="179" t="s">
        <v>283</v>
      </c>
      <c r="B111" s="97" t="s">
        <v>284</v>
      </c>
      <c r="C111" s="98"/>
      <c r="D111" s="99">
        <f>D112+D125</f>
        <v>114970447748</v>
      </c>
      <c r="E111" s="99">
        <f>E112+E125</f>
        <v>116399292349</v>
      </c>
    </row>
    <row r="112" spans="1:5" ht="18" customHeight="1">
      <c r="A112" s="97" t="s">
        <v>285</v>
      </c>
      <c r="B112" s="97" t="s">
        <v>286</v>
      </c>
      <c r="C112" s="98"/>
      <c r="D112" s="180">
        <v>155000000000</v>
      </c>
      <c r="E112" s="180">
        <v>155000000000</v>
      </c>
    </row>
    <row r="113" spans="1:5" ht="18" customHeight="1">
      <c r="A113" s="100" t="s">
        <v>287</v>
      </c>
      <c r="B113" s="97" t="s">
        <v>288</v>
      </c>
      <c r="C113" s="98"/>
      <c r="D113" s="180">
        <v>155000000000</v>
      </c>
      <c r="E113" s="180">
        <v>155000000000</v>
      </c>
    </row>
    <row r="114" spans="1:5" ht="18" customHeight="1">
      <c r="A114" s="100" t="s">
        <v>289</v>
      </c>
      <c r="B114" s="97" t="s">
        <v>290</v>
      </c>
      <c r="C114" s="98"/>
      <c r="D114" s="180">
        <v>155000000000</v>
      </c>
      <c r="E114" s="180">
        <v>155000000000</v>
      </c>
    </row>
    <row r="115" spans="1:5" ht="18" customHeight="1">
      <c r="A115" s="100" t="s">
        <v>291</v>
      </c>
      <c r="B115" s="97" t="s">
        <v>292</v>
      </c>
      <c r="C115" s="98"/>
      <c r="D115" s="99"/>
      <c r="E115" s="99"/>
    </row>
    <row r="116" spans="1:5" ht="18" customHeight="1">
      <c r="A116" s="100" t="s">
        <v>293</v>
      </c>
      <c r="B116" s="97" t="s">
        <v>294</v>
      </c>
      <c r="C116" s="98"/>
      <c r="D116" s="99"/>
      <c r="E116" s="99"/>
    </row>
    <row r="117" spans="1:5" ht="18" customHeight="1">
      <c r="A117" s="100" t="s">
        <v>295</v>
      </c>
      <c r="B117" s="97" t="s">
        <v>296</v>
      </c>
      <c r="C117" s="98"/>
      <c r="D117" s="99"/>
      <c r="E117" s="99"/>
    </row>
    <row r="118" spans="1:5" ht="18" customHeight="1">
      <c r="A118" s="100" t="s">
        <v>297</v>
      </c>
      <c r="B118" s="97" t="s">
        <v>298</v>
      </c>
      <c r="C118" s="98"/>
      <c r="D118" s="99"/>
      <c r="E118" s="99"/>
    </row>
    <row r="119" spans="1:5" ht="18" customHeight="1">
      <c r="A119" s="100" t="s">
        <v>299</v>
      </c>
      <c r="B119" s="97" t="s">
        <v>300</v>
      </c>
      <c r="C119" s="98"/>
      <c r="D119" s="99"/>
      <c r="E119" s="99"/>
    </row>
    <row r="120" spans="1:5" ht="18" customHeight="1">
      <c r="A120" s="97" t="s">
        <v>301</v>
      </c>
      <c r="B120" s="97" t="s">
        <v>302</v>
      </c>
      <c r="C120" s="184"/>
      <c r="D120" s="99"/>
      <c r="E120" s="99"/>
    </row>
    <row r="121" spans="1:5" ht="18" customHeight="1">
      <c r="A121" s="97" t="s">
        <v>303</v>
      </c>
      <c r="B121" s="97" t="s">
        <v>304</v>
      </c>
      <c r="C121" s="184"/>
      <c r="D121" s="99"/>
      <c r="E121" s="99"/>
    </row>
    <row r="122" spans="1:5" ht="18" customHeight="1">
      <c r="A122" s="97" t="s">
        <v>305</v>
      </c>
      <c r="B122" s="181" t="s">
        <v>306</v>
      </c>
      <c r="C122" s="185"/>
      <c r="D122" s="99"/>
      <c r="E122" s="99"/>
    </row>
    <row r="123" spans="1:5" ht="18" customHeight="1">
      <c r="A123" s="97" t="s">
        <v>307</v>
      </c>
      <c r="B123" s="97" t="s">
        <v>308</v>
      </c>
      <c r="C123" s="98"/>
      <c r="D123" s="99"/>
      <c r="E123" s="99"/>
    </row>
    <row r="124" spans="1:5" ht="18" customHeight="1">
      <c r="A124" s="97" t="s">
        <v>309</v>
      </c>
      <c r="B124" s="97" t="s">
        <v>310</v>
      </c>
      <c r="C124" s="98"/>
      <c r="D124" s="99"/>
      <c r="E124" s="99"/>
    </row>
    <row r="125" spans="1:5" ht="18" customHeight="1">
      <c r="A125" s="97" t="s">
        <v>311</v>
      </c>
      <c r="B125" s="97" t="s">
        <v>312</v>
      </c>
      <c r="C125" s="98"/>
      <c r="D125" s="99">
        <v>-40029552252</v>
      </c>
      <c r="E125" s="99">
        <v>-38600707651</v>
      </c>
    </row>
    <row r="126" spans="1:5" ht="18" customHeight="1">
      <c r="A126" s="97" t="s">
        <v>313</v>
      </c>
      <c r="B126" s="97" t="s">
        <v>314</v>
      </c>
      <c r="C126" s="98"/>
      <c r="D126" s="99"/>
      <c r="E126" s="99"/>
    </row>
    <row r="127" spans="1:5" ht="18" customHeight="1">
      <c r="A127" s="97" t="s">
        <v>315</v>
      </c>
      <c r="B127" s="97" t="s">
        <v>316</v>
      </c>
      <c r="C127" s="98"/>
      <c r="D127" s="99"/>
      <c r="E127" s="99"/>
    </row>
    <row r="128" spans="1:5" ht="18" customHeight="1">
      <c r="A128" s="179" t="s">
        <v>317</v>
      </c>
      <c r="B128" s="97" t="s">
        <v>318</v>
      </c>
      <c r="C128" s="98"/>
      <c r="D128" s="99"/>
      <c r="E128" s="99"/>
    </row>
    <row r="129" spans="1:5" ht="18" customHeight="1">
      <c r="A129" s="181" t="s">
        <v>319</v>
      </c>
      <c r="B129" s="97" t="s">
        <v>320</v>
      </c>
      <c r="C129" s="98"/>
      <c r="D129" s="296">
        <f>D111</f>
        <v>114970447748</v>
      </c>
      <c r="E129" s="296">
        <f>E111</f>
        <v>116399292349</v>
      </c>
    </row>
    <row r="130" spans="1:6" ht="18" customHeight="1">
      <c r="A130" s="190" t="s">
        <v>321</v>
      </c>
      <c r="B130" s="191" t="s">
        <v>322</v>
      </c>
      <c r="C130" s="192"/>
      <c r="D130" s="193">
        <f>D69+D111</f>
        <v>128596898349</v>
      </c>
      <c r="E130" s="193">
        <f>E69+E111</f>
        <v>148623823323</v>
      </c>
      <c r="F130" s="113">
        <f>E130-E67</f>
        <v>0</v>
      </c>
    </row>
    <row r="131" spans="1:5" ht="18" customHeight="1">
      <c r="A131" s="190" t="s">
        <v>323</v>
      </c>
      <c r="B131" s="191" t="s">
        <v>324</v>
      </c>
      <c r="C131" s="192"/>
      <c r="D131" s="193"/>
      <c r="E131" s="193"/>
    </row>
    <row r="132" spans="1:5" ht="18" customHeight="1">
      <c r="A132" s="191" t="s">
        <v>325</v>
      </c>
      <c r="B132" s="191" t="s">
        <v>326</v>
      </c>
      <c r="C132" s="192"/>
      <c r="D132" s="193"/>
      <c r="E132" s="193"/>
    </row>
    <row r="133" spans="1:5" ht="36" customHeight="1">
      <c r="A133" s="195" t="s">
        <v>327</v>
      </c>
      <c r="B133" s="176"/>
      <c r="C133" s="196"/>
      <c r="D133" s="178"/>
      <c r="E133" s="178"/>
    </row>
    <row r="134" spans="1:5" ht="18" customHeight="1">
      <c r="A134" s="181" t="s">
        <v>328</v>
      </c>
      <c r="B134" s="97"/>
      <c r="C134" s="98"/>
      <c r="D134" s="99"/>
      <c r="E134" s="99"/>
    </row>
    <row r="135" spans="1:5" ht="18" customHeight="1">
      <c r="A135" s="97" t="s">
        <v>329</v>
      </c>
      <c r="B135" s="97" t="s">
        <v>330</v>
      </c>
      <c r="C135" s="98"/>
      <c r="D135" s="99"/>
      <c r="E135" s="99"/>
    </row>
    <row r="136" spans="1:5" ht="18" customHeight="1">
      <c r="A136" s="97" t="s">
        <v>331</v>
      </c>
      <c r="B136" s="97" t="s">
        <v>332</v>
      </c>
      <c r="C136" s="98"/>
      <c r="D136" s="99"/>
      <c r="E136" s="99"/>
    </row>
    <row r="137" spans="1:5" ht="18" customHeight="1">
      <c r="A137" s="97" t="s">
        <v>333</v>
      </c>
      <c r="B137" s="97" t="s">
        <v>334</v>
      </c>
      <c r="C137" s="98"/>
      <c r="D137" s="99"/>
      <c r="E137" s="99"/>
    </row>
    <row r="138" spans="1:5" ht="18" customHeight="1">
      <c r="A138" s="97" t="s">
        <v>335</v>
      </c>
      <c r="B138" s="97" t="s">
        <v>336</v>
      </c>
      <c r="C138" s="98"/>
      <c r="D138" s="99"/>
      <c r="E138" s="99"/>
    </row>
    <row r="139" spans="1:5" ht="18" customHeight="1">
      <c r="A139" s="97" t="s">
        <v>337</v>
      </c>
      <c r="B139" s="97" t="s">
        <v>338</v>
      </c>
      <c r="C139" s="98"/>
      <c r="D139" s="99"/>
      <c r="E139" s="99"/>
    </row>
    <row r="140" spans="1:5" ht="18" customHeight="1">
      <c r="A140" s="97" t="s">
        <v>339</v>
      </c>
      <c r="B140" s="97" t="s">
        <v>340</v>
      </c>
      <c r="C140" s="98"/>
      <c r="D140" s="99"/>
      <c r="E140" s="99"/>
    </row>
    <row r="141" spans="1:5" ht="18" customHeight="1">
      <c r="A141" s="97" t="s">
        <v>341</v>
      </c>
      <c r="B141" s="97" t="s">
        <v>342</v>
      </c>
      <c r="C141" s="98"/>
      <c r="D141" s="99"/>
      <c r="E141" s="99"/>
    </row>
    <row r="142" spans="1:5" ht="22.5" customHeight="1">
      <c r="A142" s="97" t="s">
        <v>343</v>
      </c>
      <c r="B142" s="97" t="s">
        <v>344</v>
      </c>
      <c r="C142" s="98"/>
      <c r="D142" s="99">
        <f>SUM(D143:D149)</f>
        <v>157265</v>
      </c>
      <c r="E142" s="99">
        <f>SUM(E143:E149)</f>
        <v>3392764</v>
      </c>
    </row>
    <row r="143" spans="1:5" ht="18" customHeight="1">
      <c r="A143" s="100" t="s">
        <v>345</v>
      </c>
      <c r="B143" s="97" t="s">
        <v>346</v>
      </c>
      <c r="C143" s="98"/>
      <c r="D143" s="197">
        <f>64571+91468+1226</f>
        <v>157265</v>
      </c>
      <c r="E143" s="188">
        <v>3392764</v>
      </c>
    </row>
    <row r="144" spans="1:5" ht="18" customHeight="1">
      <c r="A144" s="100" t="s">
        <v>347</v>
      </c>
      <c r="B144" s="97" t="s">
        <v>348</v>
      </c>
      <c r="C144" s="98"/>
      <c r="D144" s="197"/>
      <c r="E144" s="99"/>
    </row>
    <row r="145" spans="1:5" ht="18" customHeight="1">
      <c r="A145" s="100" t="s">
        <v>349</v>
      </c>
      <c r="B145" s="97" t="s">
        <v>350</v>
      </c>
      <c r="C145" s="98"/>
      <c r="D145" s="197"/>
      <c r="E145" s="99"/>
    </row>
    <row r="146" spans="1:5" ht="18" customHeight="1">
      <c r="A146" s="100" t="s">
        <v>351</v>
      </c>
      <c r="B146" s="97" t="s">
        <v>352</v>
      </c>
      <c r="C146" s="98"/>
      <c r="D146" s="197"/>
      <c r="E146" s="99"/>
    </row>
    <row r="147" spans="1:5" ht="18" customHeight="1">
      <c r="A147" s="100" t="s">
        <v>353</v>
      </c>
      <c r="B147" s="97" t="s">
        <v>354</v>
      </c>
      <c r="C147" s="98"/>
      <c r="D147" s="197"/>
      <c r="E147" s="99"/>
    </row>
    <row r="148" spans="1:5" ht="18" customHeight="1">
      <c r="A148" s="100" t="s">
        <v>355</v>
      </c>
      <c r="B148" s="97" t="s">
        <v>356</v>
      </c>
      <c r="C148" s="98"/>
      <c r="D148" s="197"/>
      <c r="E148" s="99"/>
    </row>
    <row r="149" spans="1:5" ht="18" customHeight="1">
      <c r="A149" s="100" t="s">
        <v>357</v>
      </c>
      <c r="B149" s="97" t="s">
        <v>358</v>
      </c>
      <c r="C149" s="98"/>
      <c r="D149" s="99"/>
      <c r="E149" s="99"/>
    </row>
    <row r="150" spans="1:5" ht="23.25" customHeight="1">
      <c r="A150" s="97" t="s">
        <v>359</v>
      </c>
      <c r="B150" s="97" t="s">
        <v>360</v>
      </c>
      <c r="C150" s="98"/>
      <c r="D150" s="99">
        <f>D152</f>
        <v>150370</v>
      </c>
      <c r="E150" s="99">
        <f>E152</f>
        <v>150370</v>
      </c>
    </row>
    <row r="151" spans="1:5" ht="27" customHeight="1">
      <c r="A151" s="100" t="s">
        <v>361</v>
      </c>
      <c r="B151" s="97" t="s">
        <v>362</v>
      </c>
      <c r="C151" s="98"/>
      <c r="D151" s="99"/>
      <c r="E151" s="99"/>
    </row>
    <row r="152" spans="1:5" ht="26.25" customHeight="1">
      <c r="A152" s="100" t="s">
        <v>363</v>
      </c>
      <c r="B152" s="97" t="s">
        <v>364</v>
      </c>
      <c r="C152" s="98"/>
      <c r="D152" s="197">
        <v>150370</v>
      </c>
      <c r="E152" s="197">
        <v>150370</v>
      </c>
    </row>
    <row r="153" spans="1:5" ht="22.5" customHeight="1">
      <c r="A153" s="100" t="s">
        <v>365</v>
      </c>
      <c r="B153" s="97" t="s">
        <v>366</v>
      </c>
      <c r="C153" s="98"/>
      <c r="D153" s="99"/>
      <c r="E153" s="99"/>
    </row>
    <row r="154" spans="1:5" ht="24.75" customHeight="1">
      <c r="A154" s="100" t="s">
        <v>367</v>
      </c>
      <c r="B154" s="97" t="s">
        <v>368</v>
      </c>
      <c r="C154" s="98"/>
      <c r="D154" s="99"/>
      <c r="E154" s="99"/>
    </row>
    <row r="155" spans="1:5" ht="18" customHeight="1">
      <c r="A155" s="97" t="s">
        <v>369</v>
      </c>
      <c r="B155" s="97" t="s">
        <v>370</v>
      </c>
      <c r="C155" s="98"/>
      <c r="D155" s="99">
        <v>15</v>
      </c>
      <c r="E155" s="99">
        <f>151097-150370</f>
        <v>727</v>
      </c>
    </row>
    <row r="156" spans="1:5" ht="18" customHeight="1">
      <c r="A156" s="97" t="s">
        <v>371</v>
      </c>
      <c r="B156" s="97" t="s">
        <v>372</v>
      </c>
      <c r="C156" s="98"/>
      <c r="D156" s="99"/>
      <c r="E156" s="99"/>
    </row>
    <row r="157" spans="1:5" ht="18" customHeight="1">
      <c r="A157" s="97" t="s">
        <v>373</v>
      </c>
      <c r="B157" s="97" t="s">
        <v>374</v>
      </c>
      <c r="C157" s="98"/>
      <c r="D157" s="99"/>
      <c r="E157" s="99"/>
    </row>
    <row r="158" spans="1:5" ht="19.5" customHeight="1">
      <c r="A158" s="97" t="s">
        <v>375</v>
      </c>
      <c r="B158" s="97" t="s">
        <v>376</v>
      </c>
      <c r="C158" s="98"/>
      <c r="D158" s="99"/>
      <c r="E158" s="99"/>
    </row>
    <row r="159" spans="1:5" ht="21.75" customHeight="1">
      <c r="A159" s="181" t="s">
        <v>377</v>
      </c>
      <c r="B159" s="97"/>
      <c r="C159" s="98"/>
      <c r="D159" s="99"/>
      <c r="E159" s="99"/>
    </row>
    <row r="160" spans="1:5" ht="18" customHeight="1">
      <c r="A160" s="198" t="s">
        <v>378</v>
      </c>
      <c r="B160" s="97"/>
      <c r="C160" s="98"/>
      <c r="D160" s="99"/>
      <c r="E160" s="99"/>
    </row>
    <row r="161" spans="1:5" ht="27" customHeight="1">
      <c r="A161" s="97" t="s">
        <v>379</v>
      </c>
      <c r="B161" s="97" t="s">
        <v>380</v>
      </c>
      <c r="C161" s="98"/>
      <c r="D161" s="99">
        <f>SUM(D162:D167)</f>
        <v>201093053</v>
      </c>
      <c r="E161" s="99">
        <f>SUM(E162:E167)</f>
        <v>199013203</v>
      </c>
    </row>
    <row r="162" spans="1:5" ht="18" customHeight="1">
      <c r="A162" s="100" t="s">
        <v>345</v>
      </c>
      <c r="B162" s="97" t="s">
        <v>381</v>
      </c>
      <c r="C162" s="98"/>
      <c r="D162" s="57">
        <v>121258011</v>
      </c>
      <c r="E162" s="57">
        <v>142201573</v>
      </c>
    </row>
    <row r="163" spans="1:5" ht="18" customHeight="1">
      <c r="A163" s="100" t="s">
        <v>347</v>
      </c>
      <c r="B163" s="97" t="s">
        <v>382</v>
      </c>
      <c r="C163" s="98"/>
      <c r="D163" s="57">
        <v>3000</v>
      </c>
      <c r="E163" s="57"/>
    </row>
    <row r="164" spans="1:5" ht="18" customHeight="1">
      <c r="A164" s="100" t="s">
        <v>349</v>
      </c>
      <c r="B164" s="97" t="s">
        <v>383</v>
      </c>
      <c r="C164" s="98"/>
      <c r="D164" s="57">
        <v>78880000</v>
      </c>
      <c r="E164" s="57">
        <v>56616240</v>
      </c>
    </row>
    <row r="165" spans="1:5" ht="18" customHeight="1">
      <c r="A165" s="100" t="s">
        <v>351</v>
      </c>
      <c r="B165" s="97" t="s">
        <v>384</v>
      </c>
      <c r="C165" s="98"/>
      <c r="D165" s="57">
        <f>315000+12270+562032</f>
        <v>889302</v>
      </c>
      <c r="E165" s="57"/>
    </row>
    <row r="166" spans="1:5" ht="18" customHeight="1">
      <c r="A166" s="100" t="s">
        <v>353</v>
      </c>
      <c r="B166" s="97" t="s">
        <v>385</v>
      </c>
      <c r="C166" s="98"/>
      <c r="D166" s="57">
        <f>10700+2000+47940+2100</f>
        <v>62740</v>
      </c>
      <c r="E166" s="57">
        <v>195390</v>
      </c>
    </row>
    <row r="167" spans="1:5" ht="18" customHeight="1">
      <c r="A167" s="100" t="s">
        <v>355</v>
      </c>
      <c r="B167" s="97" t="s">
        <v>386</v>
      </c>
      <c r="C167" s="98"/>
      <c r="D167" s="197"/>
      <c r="E167" s="99"/>
    </row>
    <row r="168" spans="1:5" ht="24.75" customHeight="1">
      <c r="A168" s="97" t="s">
        <v>387</v>
      </c>
      <c r="B168" s="97" t="s">
        <v>388</v>
      </c>
      <c r="C168" s="98"/>
      <c r="D168" s="99">
        <f>SUM(D169:D171)</f>
        <v>37373563</v>
      </c>
      <c r="E168" s="99">
        <f>SUM(E169:E171)</f>
        <v>20113725</v>
      </c>
    </row>
    <row r="169" spans="1:5" ht="29.25" customHeight="1">
      <c r="A169" s="100" t="s">
        <v>361</v>
      </c>
      <c r="B169" s="97" t="s">
        <v>389</v>
      </c>
      <c r="C169" s="98"/>
      <c r="D169" s="57">
        <v>8495178</v>
      </c>
      <c r="E169" s="57">
        <v>7880141</v>
      </c>
    </row>
    <row r="170" spans="1:5" ht="32.25" customHeight="1">
      <c r="A170" s="100" t="s">
        <v>363</v>
      </c>
      <c r="B170" s="97" t="s">
        <v>390</v>
      </c>
      <c r="C170" s="98"/>
      <c r="D170" s="57">
        <v>11452250</v>
      </c>
      <c r="E170" s="57"/>
    </row>
    <row r="171" spans="1:5" ht="30.75" customHeight="1">
      <c r="A171" s="100" t="s">
        <v>365</v>
      </c>
      <c r="B171" s="97" t="s">
        <v>391</v>
      </c>
      <c r="C171" s="98"/>
      <c r="D171" s="57">
        <v>17426135</v>
      </c>
      <c r="E171" s="57">
        <v>12233584</v>
      </c>
    </row>
    <row r="172" spans="1:5" ht="27.75" customHeight="1">
      <c r="A172" s="100" t="s">
        <v>367</v>
      </c>
      <c r="B172" s="97" t="s">
        <v>392</v>
      </c>
      <c r="C172" s="98"/>
      <c r="D172" s="197"/>
      <c r="E172" s="99"/>
    </row>
    <row r="173" spans="1:5" ht="18" customHeight="1">
      <c r="A173" s="97" t="s">
        <v>393</v>
      </c>
      <c r="B173" s="97" t="s">
        <v>394</v>
      </c>
      <c r="C173" s="98"/>
      <c r="D173" s="99">
        <f>19177+240983</f>
        <v>260160</v>
      </c>
      <c r="E173" s="99"/>
    </row>
    <row r="174" spans="1:5" ht="18" customHeight="1">
      <c r="A174" s="97" t="s">
        <v>395</v>
      </c>
      <c r="B174" s="97" t="s">
        <v>396</v>
      </c>
      <c r="C174" s="98"/>
      <c r="D174" s="99"/>
      <c r="E174" s="99"/>
    </row>
    <row r="175" spans="1:5" ht="18" customHeight="1">
      <c r="A175" s="97" t="s">
        <v>397</v>
      </c>
      <c r="B175" s="97" t="s">
        <v>398</v>
      </c>
      <c r="C175" s="98"/>
      <c r="D175" s="99"/>
      <c r="E175" s="99"/>
    </row>
    <row r="176" spans="1:5" ht="18" customHeight="1">
      <c r="A176" s="198" t="s">
        <v>399</v>
      </c>
      <c r="B176" s="97"/>
      <c r="C176" s="98"/>
      <c r="D176" s="99"/>
      <c r="E176" s="99"/>
    </row>
    <row r="177" spans="1:5" ht="18" customHeight="1">
      <c r="A177" s="97" t="s">
        <v>6</v>
      </c>
      <c r="B177" s="97" t="s">
        <v>7</v>
      </c>
      <c r="C177" s="98"/>
      <c r="D177" s="99">
        <f>D178+D182</f>
        <v>10555289046</v>
      </c>
      <c r="E177" s="99">
        <f>E178+E182</f>
        <v>29142873139</v>
      </c>
    </row>
    <row r="178" spans="1:5" ht="18" customHeight="1">
      <c r="A178" s="97" t="s">
        <v>8</v>
      </c>
      <c r="B178" s="97" t="s">
        <v>9</v>
      </c>
      <c r="C178" s="98"/>
      <c r="D178" s="99">
        <f>D179</f>
        <v>3535625301</v>
      </c>
      <c r="E178" s="99">
        <f>E179</f>
        <v>12234906540</v>
      </c>
    </row>
    <row r="179" spans="1:5" ht="27" customHeight="1">
      <c r="A179" s="100" t="s">
        <v>10</v>
      </c>
      <c r="B179" s="97" t="s">
        <v>11</v>
      </c>
      <c r="C179" s="98"/>
      <c r="D179" s="57">
        <v>3535625301</v>
      </c>
      <c r="E179" s="57">
        <v>12234906540</v>
      </c>
    </row>
    <row r="180" spans="1:5" ht="30" customHeight="1">
      <c r="A180" s="100" t="s">
        <v>12</v>
      </c>
      <c r="B180" s="97" t="s">
        <v>13</v>
      </c>
      <c r="C180" s="98"/>
      <c r="D180" s="99"/>
      <c r="E180" s="99"/>
    </row>
    <row r="181" spans="1:5" ht="18" customHeight="1">
      <c r="A181" s="97" t="s">
        <v>14</v>
      </c>
      <c r="B181" s="97"/>
      <c r="C181" s="98"/>
      <c r="D181" s="99"/>
      <c r="E181" s="99"/>
    </row>
    <row r="182" spans="1:5" ht="18" customHeight="1">
      <c r="A182" s="97" t="s">
        <v>15</v>
      </c>
      <c r="B182" s="97" t="s">
        <v>16</v>
      </c>
      <c r="C182" s="98"/>
      <c r="D182" s="99">
        <f>D183+D184</f>
        <v>7019663745</v>
      </c>
      <c r="E182" s="99">
        <f>E183+E184</f>
        <v>16907966599</v>
      </c>
    </row>
    <row r="183" spans="1:5" ht="28.5" customHeight="1">
      <c r="A183" s="100" t="s">
        <v>17</v>
      </c>
      <c r="B183" s="97" t="s">
        <v>18</v>
      </c>
      <c r="C183" s="98"/>
      <c r="D183" s="57">
        <v>6823147843</v>
      </c>
      <c r="E183" s="57">
        <f>19137291590-2229129278-195713-E184</f>
        <v>16402941506</v>
      </c>
    </row>
    <row r="184" spans="1:5" ht="28.5" customHeight="1">
      <c r="A184" s="100" t="s">
        <v>19</v>
      </c>
      <c r="B184" s="97" t="s">
        <v>20</v>
      </c>
      <c r="C184" s="98"/>
      <c r="D184" s="57">
        <v>196515902</v>
      </c>
      <c r="E184" s="57">
        <v>505025093</v>
      </c>
    </row>
    <row r="185" spans="1:5" ht="18" customHeight="1">
      <c r="A185" s="97" t="s">
        <v>21</v>
      </c>
      <c r="B185" s="97" t="s">
        <v>22</v>
      </c>
      <c r="C185" s="98"/>
      <c r="D185" s="99"/>
      <c r="E185" s="99"/>
    </row>
    <row r="186" spans="1:5" ht="27.75" customHeight="1">
      <c r="A186" s="97" t="s">
        <v>23</v>
      </c>
      <c r="B186" s="97" t="s">
        <v>24</v>
      </c>
      <c r="C186" s="98"/>
      <c r="D186" s="99">
        <f>SUM(D187:D188)</f>
        <v>10515221692</v>
      </c>
      <c r="E186" s="99">
        <f>SUM(E187:E188)</f>
        <v>29013981958</v>
      </c>
    </row>
    <row r="187" spans="1:5" ht="27.75" customHeight="1">
      <c r="A187" s="100" t="s">
        <v>25</v>
      </c>
      <c r="B187" s="97" t="s">
        <v>26</v>
      </c>
      <c r="C187" s="98"/>
      <c r="D187" s="57">
        <v>10320529382</v>
      </c>
      <c r="E187" s="57">
        <v>28828601094</v>
      </c>
    </row>
    <row r="188" spans="1:5" ht="30" customHeight="1">
      <c r="A188" s="100" t="s">
        <v>27</v>
      </c>
      <c r="B188" s="97" t="s">
        <v>28</v>
      </c>
      <c r="C188" s="98"/>
      <c r="D188" s="57">
        <v>194692310</v>
      </c>
      <c r="E188" s="57">
        <v>185380864</v>
      </c>
    </row>
    <row r="189" spans="1:5" ht="27.75" customHeight="1">
      <c r="A189" s="97" t="s">
        <v>400</v>
      </c>
      <c r="B189" s="97" t="s">
        <v>401</v>
      </c>
      <c r="C189" s="98"/>
      <c r="D189" s="99"/>
      <c r="E189" s="99"/>
    </row>
    <row r="190" spans="1:5" ht="24.75" customHeight="1">
      <c r="A190" s="100" t="s">
        <v>402</v>
      </c>
      <c r="B190" s="97" t="s">
        <v>403</v>
      </c>
      <c r="C190" s="98"/>
      <c r="D190" s="99"/>
      <c r="E190" s="99"/>
    </row>
    <row r="191" spans="1:5" ht="30" customHeight="1">
      <c r="A191" s="100" t="s">
        <v>404</v>
      </c>
      <c r="B191" s="97" t="s">
        <v>405</v>
      </c>
      <c r="C191" s="98"/>
      <c r="D191" s="99"/>
      <c r="E191" s="99"/>
    </row>
    <row r="192" spans="1:5" ht="18" customHeight="1">
      <c r="A192" s="97" t="s">
        <v>406</v>
      </c>
      <c r="B192" s="97" t="s">
        <v>407</v>
      </c>
      <c r="C192" s="98"/>
      <c r="D192" s="99"/>
      <c r="E192" s="99"/>
    </row>
    <row r="193" spans="1:5" ht="27" customHeight="1">
      <c r="A193" s="97" t="s">
        <v>408</v>
      </c>
      <c r="B193" s="97" t="s">
        <v>409</v>
      </c>
      <c r="C193" s="98"/>
      <c r="D193" s="99"/>
      <c r="E193" s="99"/>
    </row>
    <row r="194" spans="1:5" ht="18" customHeight="1">
      <c r="A194" s="97" t="s">
        <v>410</v>
      </c>
      <c r="B194" s="97" t="s">
        <v>411</v>
      </c>
      <c r="C194" s="98"/>
      <c r="D194" s="99"/>
      <c r="E194" s="99"/>
    </row>
    <row r="195" spans="1:6" ht="18" customHeight="1">
      <c r="A195" s="199" t="s">
        <v>412</v>
      </c>
      <c r="B195" s="199" t="s">
        <v>413</v>
      </c>
      <c r="C195" s="200"/>
      <c r="D195" s="301">
        <v>4213534</v>
      </c>
      <c r="E195" s="301">
        <v>898239</v>
      </c>
      <c r="F195" s="300"/>
    </row>
    <row r="196" spans="1:5" ht="18.75">
      <c r="A196" s="11"/>
      <c r="B196" s="11"/>
      <c r="C196" s="8" t="s">
        <v>556</v>
      </c>
      <c r="D196" s="8"/>
      <c r="E196" s="201"/>
    </row>
    <row r="197" spans="1:7" ht="28.5">
      <c r="A197" s="133" t="s">
        <v>871</v>
      </c>
      <c r="B197" s="202"/>
      <c r="C197" s="202"/>
      <c r="D197" s="371" t="s">
        <v>37</v>
      </c>
      <c r="E197" s="371"/>
      <c r="F197" s="371"/>
      <c r="G197" s="371"/>
    </row>
    <row r="202" spans="1:5" ht="12.75">
      <c r="A202" t="s">
        <v>872</v>
      </c>
      <c r="D202" s="372" t="s">
        <v>415</v>
      </c>
      <c r="E202" s="372"/>
    </row>
  </sheetData>
  <sheetProtection/>
  <protectedRanges>
    <protectedRange sqref="E6:E8 D46:D51 D54:D61 D27:D41 D84:D88 E168:E171 E129:E130 E12 E25 D189:D195 D151:D185 E35 E28 E60 E67:E70 E32 D79 E161 E151:E152 D150:E150 E142 D115:D149 E177 E182 D5:D22 D24:D25 D66:D77 D90:D109 D110:E111" name="Range1_1"/>
    <protectedRange sqref="E29:E31 E10:E11 E46:E52 E33:E34 E5 E26:E27 E189:E195 E63 E61 E54:E59 E66 E79 E16:E24 E162:E167 E153:E160 E126:E128 E131:E141 E183:E185 E36:E41 E71:E77 E84:E88 E115:E124 E172:E176 E178:E181 E144:E149 E13 E90:E109" name="Range1_2"/>
    <protectedRange sqref="E187 D187:D188" name="Range1_1_2"/>
    <protectedRange sqref="E188" name="Range1_2_1"/>
  </protectedRanges>
  <mergeCells count="4">
    <mergeCell ref="A3:E3"/>
    <mergeCell ref="D197:E197"/>
    <mergeCell ref="F197:G197"/>
    <mergeCell ref="D202:E202"/>
  </mergeCells>
  <printOptions/>
  <pageMargins left="0.2755905511811024" right="0.2362204724409449" top="0.71" bottom="0.5511811023622047" header="0.3" footer="0.31496062992125984"/>
  <pageSetup horizontalDpi="600" verticalDpi="600" orientation="portrait" r:id="rId1"/>
  <headerFooter alignWithMargins="0">
    <oddHeader>&amp;LCÔNG TY CP CHỨNG KHOÁN PHÚ GIA&amp;RBÁO CÁO TÀI CHÍNH QUÝ 2-2016</oddHeader>
    <oddFooter>&amp;CPage &amp;P</oddFooter>
  </headerFooter>
</worksheet>
</file>

<file path=xl/worksheets/sheet2.xml><?xml version="1.0" encoding="utf-8"?>
<worksheet xmlns="http://schemas.openxmlformats.org/spreadsheetml/2006/main" xmlns:r="http://schemas.openxmlformats.org/officeDocument/2006/relationships">
  <dimension ref="A1:I89"/>
  <sheetViews>
    <sheetView workbookViewId="0" topLeftCell="A1">
      <selection activeCell="A1" sqref="A1:A2"/>
    </sheetView>
  </sheetViews>
  <sheetFormatPr defaultColWidth="9.140625" defaultRowHeight="12.75"/>
  <cols>
    <col min="1" max="1" width="55.57421875" style="0" customWidth="1"/>
    <col min="2" max="2" width="6.28125" style="0" customWidth="1"/>
    <col min="3" max="3" width="7.7109375" style="0" customWidth="1"/>
    <col min="4" max="6" width="16.28125" style="0" customWidth="1"/>
    <col min="7" max="7" width="16.421875" style="0" customWidth="1"/>
    <col min="9" max="9" width="19.57421875" style="0" customWidth="1"/>
  </cols>
  <sheetData>
    <row r="1" ht="12.75">
      <c r="A1" t="s">
        <v>0</v>
      </c>
    </row>
    <row r="2" ht="12.75">
      <c r="A2" t="s">
        <v>1</v>
      </c>
    </row>
    <row r="3" spans="1:7" ht="30.75" customHeight="1">
      <c r="A3" s="373" t="s">
        <v>416</v>
      </c>
      <c r="B3" s="373"/>
      <c r="C3" s="373"/>
      <c r="D3" s="373"/>
      <c r="E3" s="373"/>
      <c r="F3" s="373"/>
      <c r="G3" s="373"/>
    </row>
    <row r="4" spans="1:7" ht="12.75">
      <c r="A4" s="374" t="s">
        <v>1172</v>
      </c>
      <c r="B4" s="375" t="s">
        <v>78</v>
      </c>
      <c r="C4" s="376" t="s">
        <v>79</v>
      </c>
      <c r="D4" s="377" t="s">
        <v>417</v>
      </c>
      <c r="E4" s="378"/>
      <c r="F4" s="377" t="s">
        <v>869</v>
      </c>
      <c r="G4" s="378"/>
    </row>
    <row r="5" spans="1:7" ht="15.75" customHeight="1">
      <c r="A5" s="374"/>
      <c r="B5" s="375"/>
      <c r="C5" s="376"/>
      <c r="D5" s="164" t="s">
        <v>554</v>
      </c>
      <c r="E5" s="164" t="s">
        <v>555</v>
      </c>
      <c r="F5" s="164"/>
      <c r="G5" s="164" t="s">
        <v>555</v>
      </c>
    </row>
    <row r="6" spans="1:7" ht="18" customHeight="1">
      <c r="A6" s="203" t="s">
        <v>418</v>
      </c>
      <c r="B6" s="204"/>
      <c r="C6" s="205"/>
      <c r="D6" s="206"/>
      <c r="E6" s="110"/>
      <c r="F6" s="367">
        <v>0</v>
      </c>
      <c r="G6" s="367">
        <v>0</v>
      </c>
    </row>
    <row r="7" spans="1:7" ht="18" customHeight="1">
      <c r="A7" s="207" t="s">
        <v>419</v>
      </c>
      <c r="B7" s="208" t="s">
        <v>420</v>
      </c>
      <c r="C7" s="209"/>
      <c r="D7" s="106">
        <f>SUM(D8:D10)</f>
        <v>0</v>
      </c>
      <c r="E7" s="106"/>
      <c r="F7" s="367">
        <v>0</v>
      </c>
      <c r="G7" s="367">
        <v>0</v>
      </c>
    </row>
    <row r="8" spans="1:7" ht="18" customHeight="1">
      <c r="A8" s="210" t="s">
        <v>421</v>
      </c>
      <c r="B8" s="211" t="s">
        <v>422</v>
      </c>
      <c r="C8" s="209"/>
      <c r="D8" s="106"/>
      <c r="E8" s="106"/>
      <c r="F8" s="367">
        <v>0</v>
      </c>
      <c r="G8" s="367">
        <v>0</v>
      </c>
    </row>
    <row r="9" spans="1:7" ht="18" customHeight="1">
      <c r="A9" s="210" t="s">
        <v>423</v>
      </c>
      <c r="B9" s="211" t="s">
        <v>424</v>
      </c>
      <c r="C9" s="209"/>
      <c r="D9" s="106"/>
      <c r="E9" s="106"/>
      <c r="F9" s="367">
        <v>0</v>
      </c>
      <c r="G9" s="367">
        <v>0</v>
      </c>
    </row>
    <row r="10" spans="1:9" ht="18" customHeight="1">
      <c r="A10" s="210" t="s">
        <v>425</v>
      </c>
      <c r="B10" s="211" t="s">
        <v>426</v>
      </c>
      <c r="C10" s="209"/>
      <c r="D10" s="106"/>
      <c r="E10" s="106"/>
      <c r="F10" s="367">
        <v>0</v>
      </c>
      <c r="G10" s="367">
        <v>0</v>
      </c>
      <c r="I10" s="62"/>
    </row>
    <row r="11" spans="1:9" ht="18" customHeight="1">
      <c r="A11" s="207" t="s">
        <v>427</v>
      </c>
      <c r="B11" s="211" t="s">
        <v>428</v>
      </c>
      <c r="C11" s="209"/>
      <c r="D11" s="131">
        <v>825297455</v>
      </c>
      <c r="E11" s="106"/>
      <c r="F11" s="367">
        <v>825297455</v>
      </c>
      <c r="G11" s="367">
        <v>0</v>
      </c>
      <c r="I11" s="62"/>
    </row>
    <row r="12" spans="1:9" ht="18" customHeight="1">
      <c r="A12" s="207" t="s">
        <v>429</v>
      </c>
      <c r="B12" s="211" t="s">
        <v>430</v>
      </c>
      <c r="C12" s="209"/>
      <c r="D12" s="131">
        <v>15948564</v>
      </c>
      <c r="E12" s="106"/>
      <c r="F12" s="367">
        <v>34701582</v>
      </c>
      <c r="G12" s="367">
        <v>0</v>
      </c>
      <c r="I12" s="62"/>
    </row>
    <row r="13" spans="1:9" ht="18" customHeight="1">
      <c r="A13" s="207" t="s">
        <v>431</v>
      </c>
      <c r="B13" s="211" t="s">
        <v>432</v>
      </c>
      <c r="C13" s="209"/>
      <c r="D13" s="131"/>
      <c r="E13" s="107"/>
      <c r="F13" s="367">
        <v>1299900</v>
      </c>
      <c r="G13" s="367">
        <v>1257200</v>
      </c>
      <c r="I13" s="62"/>
    </row>
    <row r="14" spans="1:9" ht="18" customHeight="1">
      <c r="A14" s="207" t="s">
        <v>433</v>
      </c>
      <c r="B14" s="211" t="s">
        <v>434</v>
      </c>
      <c r="C14" s="209"/>
      <c r="D14" s="302"/>
      <c r="E14" s="106">
        <v>0</v>
      </c>
      <c r="F14" s="367">
        <v>0</v>
      </c>
      <c r="G14" s="367">
        <v>0</v>
      </c>
      <c r="I14" s="62"/>
    </row>
    <row r="15" spans="1:9" ht="18" customHeight="1">
      <c r="A15" s="207" t="s">
        <v>435</v>
      </c>
      <c r="B15" s="211" t="s">
        <v>436</v>
      </c>
      <c r="C15" s="209"/>
      <c r="D15" s="303">
        <v>358954514</v>
      </c>
      <c r="E15" s="107">
        <v>775523916</v>
      </c>
      <c r="F15" s="367">
        <v>1286103865</v>
      </c>
      <c r="G15" s="367">
        <v>1127368208</v>
      </c>
      <c r="I15" s="62"/>
    </row>
    <row r="16" spans="1:9" ht="18" customHeight="1">
      <c r="A16" s="207" t="s">
        <v>437</v>
      </c>
      <c r="B16" s="211" t="s">
        <v>438</v>
      </c>
      <c r="C16" s="209"/>
      <c r="D16" s="302"/>
      <c r="E16" s="107">
        <v>0</v>
      </c>
      <c r="F16" s="367">
        <v>0</v>
      </c>
      <c r="G16" s="367">
        <v>2970000000</v>
      </c>
      <c r="I16" s="62"/>
    </row>
    <row r="17" spans="1:9" ht="18" customHeight="1">
      <c r="A17" s="207" t="s">
        <v>439</v>
      </c>
      <c r="B17" s="211" t="s">
        <v>440</v>
      </c>
      <c r="C17" s="209"/>
      <c r="D17" s="303">
        <v>590909091</v>
      </c>
      <c r="E17" s="107">
        <v>230000000</v>
      </c>
      <c r="F17" s="367">
        <v>1140909091</v>
      </c>
      <c r="G17" s="367">
        <v>230000000</v>
      </c>
      <c r="I17" s="62"/>
    </row>
    <row r="18" spans="1:9" ht="18" customHeight="1">
      <c r="A18" s="207" t="s">
        <v>441</v>
      </c>
      <c r="B18" s="211" t="s">
        <v>442</v>
      </c>
      <c r="C18" s="209"/>
      <c r="D18" s="302"/>
      <c r="E18" s="106">
        <v>0</v>
      </c>
      <c r="F18" s="367">
        <v>0</v>
      </c>
      <c r="G18" s="367">
        <v>0</v>
      </c>
      <c r="I18" s="62"/>
    </row>
    <row r="19" spans="1:9" ht="18" customHeight="1">
      <c r="A19" s="207" t="s">
        <v>443</v>
      </c>
      <c r="B19" s="211" t="s">
        <v>910</v>
      </c>
      <c r="C19" s="209"/>
      <c r="D19" s="107">
        <v>215729458</v>
      </c>
      <c r="E19" s="107">
        <v>261732039</v>
      </c>
      <c r="F19" s="367">
        <v>438018584</v>
      </c>
      <c r="G19" s="367">
        <v>363971705</v>
      </c>
      <c r="I19" s="62"/>
    </row>
    <row r="20" spans="1:9" ht="18" customHeight="1">
      <c r="A20" s="207" t="s">
        <v>444</v>
      </c>
      <c r="B20" s="211" t="s">
        <v>911</v>
      </c>
      <c r="C20" s="209"/>
      <c r="D20" s="302"/>
      <c r="E20" s="107">
        <v>62832625</v>
      </c>
      <c r="F20" s="367">
        <v>144138776</v>
      </c>
      <c r="G20" s="367">
        <v>125939227</v>
      </c>
      <c r="I20" s="62"/>
    </row>
    <row r="21" spans="1:9" ht="18" customHeight="1">
      <c r="A21" s="212" t="s">
        <v>445</v>
      </c>
      <c r="B21" s="211" t="s">
        <v>446</v>
      </c>
      <c r="C21" s="209"/>
      <c r="D21" s="213">
        <f>SUM(D8:D20)</f>
        <v>2006839082</v>
      </c>
      <c r="E21" s="213">
        <f>SUM(E8:E20)</f>
        <v>1330088580</v>
      </c>
      <c r="F21" s="367">
        <v>3870469253</v>
      </c>
      <c r="G21" s="367">
        <v>4818536340</v>
      </c>
      <c r="I21" s="62"/>
    </row>
    <row r="22" spans="1:9" ht="18" customHeight="1">
      <c r="A22" s="212" t="s">
        <v>447</v>
      </c>
      <c r="B22" s="211"/>
      <c r="C22" s="209"/>
      <c r="D22" s="106"/>
      <c r="E22" s="106"/>
      <c r="F22" s="367">
        <v>0</v>
      </c>
      <c r="G22" s="367">
        <v>0</v>
      </c>
      <c r="I22" s="62"/>
    </row>
    <row r="23" spans="1:9" ht="18" customHeight="1">
      <c r="A23" s="207" t="s">
        <v>448</v>
      </c>
      <c r="B23" s="211" t="s">
        <v>449</v>
      </c>
      <c r="C23" s="209"/>
      <c r="D23" s="106"/>
      <c r="E23" s="106"/>
      <c r="F23" s="367">
        <v>0</v>
      </c>
      <c r="G23" s="367">
        <v>0</v>
      </c>
      <c r="I23" s="62"/>
    </row>
    <row r="24" spans="1:9" ht="18" customHeight="1">
      <c r="A24" s="210" t="s">
        <v>450</v>
      </c>
      <c r="B24" s="211" t="s">
        <v>451</v>
      </c>
      <c r="C24" s="209"/>
      <c r="D24" s="106"/>
      <c r="E24" s="106"/>
      <c r="F24" s="367">
        <v>0</v>
      </c>
      <c r="G24" s="367">
        <v>0</v>
      </c>
      <c r="I24" s="62"/>
    </row>
    <row r="25" spans="1:9" ht="18" customHeight="1">
      <c r="A25" s="210" t="s">
        <v>452</v>
      </c>
      <c r="B25" s="211" t="s">
        <v>453</v>
      </c>
      <c r="C25" s="209"/>
      <c r="D25" s="106"/>
      <c r="E25" s="106"/>
      <c r="F25" s="367">
        <v>0</v>
      </c>
      <c r="G25" s="367">
        <v>0</v>
      </c>
      <c r="I25" s="62"/>
    </row>
    <row r="26" spans="1:9" ht="18" customHeight="1">
      <c r="A26" s="210" t="s">
        <v>454</v>
      </c>
      <c r="B26" s="211" t="s">
        <v>455</v>
      </c>
      <c r="C26" s="209"/>
      <c r="D26" s="106"/>
      <c r="E26" s="106"/>
      <c r="F26" s="367">
        <v>0</v>
      </c>
      <c r="G26" s="367">
        <v>0</v>
      </c>
      <c r="I26" s="62"/>
    </row>
    <row r="27" spans="1:9" ht="18" customHeight="1">
      <c r="A27" s="207" t="s">
        <v>456</v>
      </c>
      <c r="B27" s="211" t="s">
        <v>457</v>
      </c>
      <c r="C27" s="209"/>
      <c r="D27" s="106"/>
      <c r="E27" s="106"/>
      <c r="F27" s="367">
        <v>0</v>
      </c>
      <c r="G27" s="367">
        <v>0</v>
      </c>
      <c r="I27" s="62"/>
    </row>
    <row r="28" spans="1:9" ht="18" customHeight="1">
      <c r="A28" s="207" t="s">
        <v>458</v>
      </c>
      <c r="B28" s="211" t="s">
        <v>459</v>
      </c>
      <c r="C28" s="209"/>
      <c r="D28" s="106"/>
      <c r="E28" s="106"/>
      <c r="F28" s="367">
        <v>0</v>
      </c>
      <c r="G28" s="367">
        <v>0</v>
      </c>
      <c r="I28" s="62"/>
    </row>
    <row r="29" spans="1:9" ht="18" customHeight="1">
      <c r="A29" s="207" t="s">
        <v>460</v>
      </c>
      <c r="B29" s="211" t="s">
        <v>461</v>
      </c>
      <c r="C29" s="209"/>
      <c r="D29" s="106"/>
      <c r="E29" s="106"/>
      <c r="F29" s="367">
        <v>0</v>
      </c>
      <c r="G29" s="367">
        <v>0</v>
      </c>
      <c r="I29" s="62"/>
    </row>
    <row r="30" spans="1:9" ht="18" customHeight="1">
      <c r="A30" s="207" t="s">
        <v>462</v>
      </c>
      <c r="B30" s="211" t="s">
        <v>463</v>
      </c>
      <c r="C30" s="209"/>
      <c r="D30" s="106"/>
      <c r="E30" s="106"/>
      <c r="F30" s="367">
        <v>0</v>
      </c>
      <c r="G30" s="367">
        <v>0</v>
      </c>
      <c r="I30" s="62"/>
    </row>
    <row r="31" spans="1:9" ht="18" customHeight="1">
      <c r="A31" s="214" t="s">
        <v>464</v>
      </c>
      <c r="B31" s="211" t="s">
        <v>465</v>
      </c>
      <c r="C31" s="209"/>
      <c r="D31" s="106"/>
      <c r="E31" s="106"/>
      <c r="F31" s="367">
        <v>0</v>
      </c>
      <c r="G31" s="367">
        <v>0</v>
      </c>
      <c r="I31" s="62"/>
    </row>
    <row r="32" spans="1:9" ht="18" customHeight="1">
      <c r="A32" s="214" t="s">
        <v>466</v>
      </c>
      <c r="B32" s="211" t="s">
        <v>467</v>
      </c>
      <c r="C32" s="209"/>
      <c r="D32" s="106">
        <v>375382921</v>
      </c>
      <c r="E32" s="106">
        <v>2011274093</v>
      </c>
      <c r="F32" s="367">
        <v>1273149391</v>
      </c>
      <c r="G32" s="367">
        <v>2722457716</v>
      </c>
      <c r="I32" s="62"/>
    </row>
    <row r="33" spans="1:9" ht="18" customHeight="1">
      <c r="A33" s="214" t="s">
        <v>468</v>
      </c>
      <c r="B33" s="211" t="s">
        <v>469</v>
      </c>
      <c r="C33" s="209"/>
      <c r="D33" s="106"/>
      <c r="E33" s="106">
        <v>0</v>
      </c>
      <c r="F33" s="367">
        <v>0</v>
      </c>
      <c r="G33" s="367">
        <v>0</v>
      </c>
      <c r="I33" s="62"/>
    </row>
    <row r="34" spans="1:9" ht="18" customHeight="1">
      <c r="A34" s="207" t="s">
        <v>470</v>
      </c>
      <c r="B34" s="211" t="s">
        <v>471</v>
      </c>
      <c r="C34" s="209"/>
      <c r="D34" s="131">
        <f>2543000+830000</f>
        <v>3373000</v>
      </c>
      <c r="E34" s="106">
        <v>0</v>
      </c>
      <c r="F34" s="367">
        <v>14873000</v>
      </c>
      <c r="G34" s="367">
        <v>0</v>
      </c>
      <c r="I34" s="62"/>
    </row>
    <row r="35" spans="1:9" ht="18" customHeight="1">
      <c r="A35" s="214" t="s">
        <v>472</v>
      </c>
      <c r="B35" s="211" t="s">
        <v>473</v>
      </c>
      <c r="C35" s="209"/>
      <c r="D35" s="106"/>
      <c r="E35" s="106">
        <v>0</v>
      </c>
      <c r="F35" s="367">
        <v>0</v>
      </c>
      <c r="G35" s="367">
        <v>0</v>
      </c>
      <c r="I35" s="62"/>
    </row>
    <row r="36" spans="1:9" ht="18" customHeight="1">
      <c r="A36" s="214" t="s">
        <v>474</v>
      </c>
      <c r="B36" s="211" t="s">
        <v>475</v>
      </c>
      <c r="C36" s="209"/>
      <c r="D36" s="215">
        <v>306963179</v>
      </c>
      <c r="E36" s="215">
        <v>287387064</v>
      </c>
      <c r="F36" s="367">
        <v>523000196</v>
      </c>
      <c r="G36" s="367">
        <v>564802923</v>
      </c>
      <c r="I36" s="62"/>
    </row>
    <row r="37" spans="1:7" ht="18" customHeight="1">
      <c r="A37" s="214" t="s">
        <v>476</v>
      </c>
      <c r="B37" s="211" t="s">
        <v>477</v>
      </c>
      <c r="C37" s="209"/>
      <c r="D37" s="106"/>
      <c r="E37" s="106"/>
      <c r="F37" s="367">
        <v>0</v>
      </c>
      <c r="G37" s="367">
        <v>0</v>
      </c>
    </row>
    <row r="38" spans="1:7" ht="18" customHeight="1">
      <c r="A38" s="214" t="s">
        <v>478</v>
      </c>
      <c r="B38" s="211" t="s">
        <v>479</v>
      </c>
      <c r="C38" s="209"/>
      <c r="D38" s="106"/>
      <c r="E38" s="106"/>
      <c r="F38" s="367">
        <v>0</v>
      </c>
      <c r="G38" s="367">
        <v>0</v>
      </c>
    </row>
    <row r="39" spans="1:7" ht="18" customHeight="1">
      <c r="A39" s="216" t="s">
        <v>480</v>
      </c>
      <c r="B39" s="211" t="s">
        <v>481</v>
      </c>
      <c r="C39" s="209"/>
      <c r="D39" s="213">
        <f>SUM(D27:D38)</f>
        <v>685719100</v>
      </c>
      <c r="E39" s="213">
        <f>SUM(E27:E38)</f>
        <v>2298661157</v>
      </c>
      <c r="F39" s="367">
        <v>1811022587</v>
      </c>
      <c r="G39" s="367">
        <v>3287260639</v>
      </c>
    </row>
    <row r="40" spans="1:7" ht="18" customHeight="1">
      <c r="A40" s="216" t="s">
        <v>482</v>
      </c>
      <c r="B40" s="211"/>
      <c r="C40" s="209"/>
      <c r="D40" s="106"/>
      <c r="E40" s="209"/>
      <c r="F40" s="367">
        <v>0</v>
      </c>
      <c r="G40" s="367">
        <v>0</v>
      </c>
    </row>
    <row r="41" spans="1:7" ht="18" customHeight="1">
      <c r="A41" s="214" t="s">
        <v>483</v>
      </c>
      <c r="B41" s="211" t="s">
        <v>484</v>
      </c>
      <c r="C41" s="209"/>
      <c r="D41" s="106"/>
      <c r="E41" s="106"/>
      <c r="F41" s="367">
        <v>0</v>
      </c>
      <c r="G41" s="367">
        <v>0</v>
      </c>
    </row>
    <row r="42" spans="1:7" ht="30" customHeight="1">
      <c r="A42" s="214" t="s">
        <v>485</v>
      </c>
      <c r="B42" s="211" t="s">
        <v>486</v>
      </c>
      <c r="C42" s="209"/>
      <c r="D42" s="107">
        <v>51464436</v>
      </c>
      <c r="E42" s="107">
        <v>3823176700</v>
      </c>
      <c r="F42" s="367">
        <v>59450054</v>
      </c>
      <c r="G42" s="367">
        <v>3823176700</v>
      </c>
    </row>
    <row r="43" spans="1:7" ht="30" customHeight="1">
      <c r="A43" s="214" t="s">
        <v>487</v>
      </c>
      <c r="B43" s="211" t="s">
        <v>488</v>
      </c>
      <c r="C43" s="209"/>
      <c r="D43" s="106"/>
      <c r="E43" s="106"/>
      <c r="F43" s="367">
        <v>0</v>
      </c>
      <c r="G43" s="367">
        <v>0</v>
      </c>
    </row>
    <row r="44" spans="1:7" ht="18" customHeight="1">
      <c r="A44" s="214" t="s">
        <v>489</v>
      </c>
      <c r="B44" s="211" t="s">
        <v>490</v>
      </c>
      <c r="C44" s="209"/>
      <c r="D44" s="106"/>
      <c r="E44" s="106"/>
      <c r="F44" s="367">
        <v>0</v>
      </c>
      <c r="G44" s="367">
        <v>0</v>
      </c>
    </row>
    <row r="45" spans="1:7" ht="18" customHeight="1">
      <c r="A45" s="216" t="s">
        <v>491</v>
      </c>
      <c r="B45" s="211" t="s">
        <v>492</v>
      </c>
      <c r="C45" s="209"/>
      <c r="D45" s="213">
        <f>SUM(D41:D44)</f>
        <v>51464436</v>
      </c>
      <c r="E45" s="213">
        <f>SUM(E41:E44)</f>
        <v>3823176700</v>
      </c>
      <c r="F45" s="367">
        <v>59450054</v>
      </c>
      <c r="G45" s="367">
        <v>3823176700</v>
      </c>
    </row>
    <row r="46" spans="1:7" ht="18" customHeight="1">
      <c r="A46" s="216" t="s">
        <v>493</v>
      </c>
      <c r="B46" s="211"/>
      <c r="C46" s="209"/>
      <c r="D46" s="209"/>
      <c r="E46" s="106"/>
      <c r="F46" s="367">
        <v>0</v>
      </c>
      <c r="G46" s="367">
        <v>0</v>
      </c>
    </row>
    <row r="47" spans="1:7" ht="18" customHeight="1">
      <c r="A47" s="214" t="s">
        <v>494</v>
      </c>
      <c r="B47" s="211" t="s">
        <v>495</v>
      </c>
      <c r="C47" s="209"/>
      <c r="D47" s="106"/>
      <c r="E47" s="106"/>
      <c r="F47" s="367">
        <v>0</v>
      </c>
      <c r="G47" s="367">
        <v>0</v>
      </c>
    </row>
    <row r="48" spans="1:7" ht="18" customHeight="1">
      <c r="A48" s="214" t="s">
        <v>496</v>
      </c>
      <c r="B48" s="211" t="s">
        <v>497</v>
      </c>
      <c r="C48" s="209"/>
      <c r="D48" s="106"/>
      <c r="E48" s="106"/>
      <c r="F48" s="367">
        <v>0</v>
      </c>
      <c r="G48" s="367">
        <v>0</v>
      </c>
    </row>
    <row r="49" spans="1:7" ht="30.75" customHeight="1">
      <c r="A49" s="214" t="s">
        <v>498</v>
      </c>
      <c r="B49" s="211" t="s">
        <v>499</v>
      </c>
      <c r="C49" s="209"/>
      <c r="D49" s="106"/>
      <c r="E49" s="106"/>
      <c r="F49" s="367">
        <v>0</v>
      </c>
      <c r="G49" s="367">
        <v>0</v>
      </c>
    </row>
    <row r="50" spans="1:7" ht="18" customHeight="1">
      <c r="A50" s="214" t="s">
        <v>500</v>
      </c>
      <c r="B50" s="211" t="s">
        <v>501</v>
      </c>
      <c r="C50" s="209"/>
      <c r="D50" s="106"/>
      <c r="E50" s="106"/>
      <c r="F50" s="367">
        <v>0</v>
      </c>
      <c r="G50" s="367">
        <v>0</v>
      </c>
    </row>
    <row r="51" spans="1:7" ht="18" customHeight="1">
      <c r="A51" s="216" t="s">
        <v>502</v>
      </c>
      <c r="B51" s="211" t="s">
        <v>503</v>
      </c>
      <c r="C51" s="209"/>
      <c r="D51" s="106">
        <f>SUM(D47:D50)</f>
        <v>0</v>
      </c>
      <c r="E51" s="106"/>
      <c r="F51" s="367">
        <v>0</v>
      </c>
      <c r="G51" s="367">
        <v>0</v>
      </c>
    </row>
    <row r="52" spans="1:7" ht="18" customHeight="1">
      <c r="A52" s="216" t="s">
        <v>504</v>
      </c>
      <c r="B52" s="211" t="s">
        <v>505</v>
      </c>
      <c r="C52" s="209"/>
      <c r="D52" s="106"/>
      <c r="E52" s="106"/>
      <c r="F52" s="367">
        <v>0</v>
      </c>
      <c r="G52" s="367">
        <v>0</v>
      </c>
    </row>
    <row r="53" spans="1:7" ht="18" customHeight="1">
      <c r="A53" s="216" t="s">
        <v>506</v>
      </c>
      <c r="B53" s="211" t="s">
        <v>507</v>
      </c>
      <c r="C53" s="209"/>
      <c r="D53" s="107">
        <v>923447323</v>
      </c>
      <c r="E53" s="107">
        <v>962280743</v>
      </c>
      <c r="F53" s="367">
        <v>1806337234</v>
      </c>
      <c r="G53" s="367">
        <v>2004787420</v>
      </c>
    </row>
    <row r="54" spans="1:7" ht="18" customHeight="1">
      <c r="A54" s="216" t="s">
        <v>508</v>
      </c>
      <c r="B54" s="211" t="s">
        <v>509</v>
      </c>
      <c r="C54" s="209"/>
      <c r="D54" s="213">
        <f>D21+D45-D39-D51-D52-D53</f>
        <v>449137095</v>
      </c>
      <c r="E54" s="213">
        <f>E21+E45-E39-E51-E52-E53</f>
        <v>1892323380</v>
      </c>
      <c r="F54" s="367">
        <v>312559486</v>
      </c>
      <c r="G54" s="367">
        <v>3349664981</v>
      </c>
    </row>
    <row r="55" spans="1:7" ht="18" customHeight="1">
      <c r="A55" s="216" t="s">
        <v>510</v>
      </c>
      <c r="B55" s="211"/>
      <c r="C55" s="209"/>
      <c r="D55" s="209"/>
      <c r="E55" s="106"/>
      <c r="F55" s="367">
        <v>0</v>
      </c>
      <c r="G55" s="367">
        <v>0</v>
      </c>
    </row>
    <row r="56" spans="1:7" ht="18" customHeight="1">
      <c r="A56" s="214" t="s">
        <v>511</v>
      </c>
      <c r="B56" s="211" t="s">
        <v>512</v>
      </c>
      <c r="C56" s="209"/>
      <c r="D56" s="106"/>
      <c r="E56" s="106"/>
      <c r="F56" s="367">
        <v>0</v>
      </c>
      <c r="G56" s="367">
        <v>0</v>
      </c>
    </row>
    <row r="57" spans="1:7" ht="18" customHeight="1">
      <c r="A57" s="214" t="s">
        <v>513</v>
      </c>
      <c r="B57" s="211" t="s">
        <v>514</v>
      </c>
      <c r="C57" s="209"/>
      <c r="D57" s="106"/>
      <c r="E57" s="106"/>
      <c r="F57" s="367">
        <v>0</v>
      </c>
      <c r="G57" s="367">
        <v>0</v>
      </c>
    </row>
    <row r="58" spans="1:7" ht="18" customHeight="1">
      <c r="A58" s="216" t="s">
        <v>515</v>
      </c>
      <c r="B58" s="211" t="s">
        <v>516</v>
      </c>
      <c r="C58" s="209"/>
      <c r="D58" s="106"/>
      <c r="E58" s="106"/>
      <c r="F58" s="367">
        <v>0</v>
      </c>
      <c r="G58" s="367">
        <v>0</v>
      </c>
    </row>
    <row r="59" spans="1:7" ht="18" customHeight="1">
      <c r="A59" s="216" t="s">
        <v>517</v>
      </c>
      <c r="B59" s="211" t="s">
        <v>518</v>
      </c>
      <c r="C59" s="209"/>
      <c r="D59" s="213">
        <f>D54+D58</f>
        <v>449137095</v>
      </c>
      <c r="E59" s="213">
        <f>E54+E58</f>
        <v>1892323380</v>
      </c>
      <c r="F59" s="367">
        <v>312559486</v>
      </c>
      <c r="G59" s="367">
        <v>3349664981</v>
      </c>
    </row>
    <row r="60" spans="1:7" ht="18" customHeight="1">
      <c r="A60" s="214" t="s">
        <v>519</v>
      </c>
      <c r="B60" s="211" t="s">
        <v>520</v>
      </c>
      <c r="C60" s="209"/>
      <c r="D60" s="106"/>
      <c r="E60" s="106"/>
      <c r="F60" s="367">
        <v>0</v>
      </c>
      <c r="G60" s="367">
        <v>0</v>
      </c>
    </row>
    <row r="61" spans="1:7" ht="18" customHeight="1">
      <c r="A61" s="214" t="s">
        <v>521</v>
      </c>
      <c r="B61" s="211" t="s">
        <v>522</v>
      </c>
      <c r="C61" s="209"/>
      <c r="D61" s="106"/>
      <c r="E61" s="106"/>
      <c r="F61" s="367">
        <v>0</v>
      </c>
      <c r="G61" s="367">
        <v>0</v>
      </c>
    </row>
    <row r="62" spans="1:7" ht="18" customHeight="1">
      <c r="A62" s="216" t="s">
        <v>523</v>
      </c>
      <c r="B62" s="211" t="s">
        <v>82</v>
      </c>
      <c r="C62" s="209"/>
      <c r="D62" s="106"/>
      <c r="E62" s="106"/>
      <c r="F62" s="367">
        <v>0</v>
      </c>
      <c r="G62" s="367">
        <v>0</v>
      </c>
    </row>
    <row r="63" spans="1:7" ht="18" customHeight="1">
      <c r="A63" s="207" t="s">
        <v>524</v>
      </c>
      <c r="B63" s="211" t="s">
        <v>525</v>
      </c>
      <c r="C63" s="209"/>
      <c r="D63" s="106"/>
      <c r="E63" s="106"/>
      <c r="F63" s="367">
        <v>0</v>
      </c>
      <c r="G63" s="367">
        <v>0</v>
      </c>
    </row>
    <row r="64" spans="1:7" ht="18" customHeight="1">
      <c r="A64" s="207" t="s">
        <v>526</v>
      </c>
      <c r="B64" s="211" t="s">
        <v>527</v>
      </c>
      <c r="C64" s="209"/>
      <c r="D64" s="106"/>
      <c r="E64" s="106"/>
      <c r="F64" s="367">
        <v>0</v>
      </c>
      <c r="G64" s="367">
        <v>0</v>
      </c>
    </row>
    <row r="65" spans="1:7" ht="18" customHeight="1">
      <c r="A65" s="216" t="s">
        <v>528</v>
      </c>
      <c r="B65" s="211" t="s">
        <v>140</v>
      </c>
      <c r="C65" s="209"/>
      <c r="D65" s="213">
        <f>D59</f>
        <v>449137095</v>
      </c>
      <c r="E65" s="213">
        <f>E59</f>
        <v>1892323380</v>
      </c>
      <c r="F65" s="367">
        <v>312559486</v>
      </c>
      <c r="G65" s="367">
        <v>3349664981</v>
      </c>
    </row>
    <row r="66" spans="1:7" ht="29.25" customHeight="1">
      <c r="A66" s="207" t="s">
        <v>529</v>
      </c>
      <c r="B66" s="211" t="s">
        <v>530</v>
      </c>
      <c r="C66" s="209"/>
      <c r="D66" s="106"/>
      <c r="E66" s="106"/>
      <c r="F66" s="367">
        <v>0</v>
      </c>
      <c r="G66" s="367">
        <v>0</v>
      </c>
    </row>
    <row r="67" spans="1:7" ht="46.5" customHeight="1">
      <c r="A67" s="207" t="s">
        <v>531</v>
      </c>
      <c r="B67" s="211" t="s">
        <v>532</v>
      </c>
      <c r="C67" s="209"/>
      <c r="D67" s="106"/>
      <c r="E67" s="106"/>
      <c r="F67" s="367">
        <f>D67+'[3]CK - BÁO CÁO THU NHẬP TOÀN DIỆN'!F65</f>
        <v>0</v>
      </c>
      <c r="G67" s="367">
        <f>E67+'[3]CK - BÁO CÁO THU NHẬP TOÀN DIỆN'!G65</f>
        <v>0</v>
      </c>
    </row>
    <row r="68" spans="1:7" ht="18" customHeight="1">
      <c r="A68" s="212" t="s">
        <v>533</v>
      </c>
      <c r="B68" s="211" t="s">
        <v>200</v>
      </c>
      <c r="C68" s="209"/>
      <c r="D68" s="106"/>
      <c r="E68" s="106"/>
      <c r="F68" s="367">
        <f>D68+'[3]CK - BÁO CÁO THU NHẬP TOÀN DIỆN'!F66</f>
        <v>0</v>
      </c>
      <c r="G68" s="367">
        <f>E68+'[3]CK - BÁO CÁO THU NHẬP TOÀN DIỆN'!G66</f>
        <v>0</v>
      </c>
    </row>
    <row r="69" spans="1:7" ht="25.5" customHeight="1">
      <c r="A69" s="207" t="s">
        <v>534</v>
      </c>
      <c r="B69" s="211" t="s">
        <v>535</v>
      </c>
      <c r="C69" s="209"/>
      <c r="D69" s="106"/>
      <c r="E69" s="106"/>
      <c r="F69" s="367">
        <f>D69+'[3]CK - BÁO CÁO THU NHẬP TOÀN DIỆN'!F67</f>
        <v>0</v>
      </c>
      <c r="G69" s="367">
        <f>E69+'[3]CK - BÁO CÁO THU NHẬP TOÀN DIỆN'!G67</f>
        <v>0</v>
      </c>
    </row>
    <row r="70" spans="1:7" ht="30" customHeight="1">
      <c r="A70" s="207" t="s">
        <v>536</v>
      </c>
      <c r="B70" s="211" t="s">
        <v>537</v>
      </c>
      <c r="C70" s="209"/>
      <c r="D70" s="106"/>
      <c r="E70" s="106"/>
      <c r="F70" s="367">
        <f>D70+'[3]CK - BÁO CÁO THU NHẬP TOÀN DIỆN'!F68</f>
        <v>-136577609</v>
      </c>
      <c r="G70" s="367">
        <f>E70+'[3]CK - BÁO CÁO THU NHẬP TOÀN DIỆN'!G68</f>
        <v>1457341601</v>
      </c>
    </row>
    <row r="71" spans="1:7" ht="28.5" customHeight="1">
      <c r="A71" s="207" t="s">
        <v>538</v>
      </c>
      <c r="B71" s="211" t="s">
        <v>539</v>
      </c>
      <c r="C71" s="209"/>
      <c r="D71" s="106"/>
      <c r="E71" s="106"/>
      <c r="F71" s="367">
        <f>D71+'[3]CK - BÁO CÁO THU NHẬP TOÀN DIỆN'!F69</f>
        <v>0</v>
      </c>
      <c r="G71" s="367">
        <f>E71+'[3]CK - BÁO CÁO THU NHẬP TOÀN DIỆN'!G69</f>
        <v>0</v>
      </c>
    </row>
    <row r="72" spans="1:7" ht="18" customHeight="1">
      <c r="A72" s="207" t="s">
        <v>540</v>
      </c>
      <c r="B72" s="211" t="s">
        <v>541</v>
      </c>
      <c r="C72" s="209"/>
      <c r="D72" s="106"/>
      <c r="E72" s="106"/>
      <c r="F72" s="367">
        <f>D72+'[3]CK - BÁO CÁO THU NHẬP TOÀN DIỆN'!F70</f>
        <v>0</v>
      </c>
      <c r="G72" s="367">
        <f>E72+'[3]CK - BÁO CÁO THU NHẬP TOÀN DIỆN'!G70</f>
        <v>0</v>
      </c>
    </row>
    <row r="73" spans="1:7" ht="18" customHeight="1">
      <c r="A73" s="207" t="s">
        <v>542</v>
      </c>
      <c r="B73" s="211" t="s">
        <v>543</v>
      </c>
      <c r="C73" s="209"/>
      <c r="D73" s="106"/>
      <c r="E73" s="106"/>
      <c r="F73" s="367">
        <f>D73+'[3]CK - BÁO CÁO THU NHẬP TOÀN DIỆN'!F71</f>
        <v>0</v>
      </c>
      <c r="G73" s="367">
        <f>E73+'[3]CK - BÁO CÁO THU NHẬP TOÀN DIỆN'!G71</f>
        <v>0</v>
      </c>
    </row>
    <row r="74" spans="1:7" ht="27" customHeight="1">
      <c r="A74" s="207" t="s">
        <v>544</v>
      </c>
      <c r="B74" s="211" t="s">
        <v>545</v>
      </c>
      <c r="C74" s="209"/>
      <c r="D74" s="106"/>
      <c r="E74" s="106"/>
      <c r="F74" s="367">
        <f>D74+'[3]CK - BÁO CÁO THU NHẬP TOÀN DIỆN'!F72</f>
        <v>0</v>
      </c>
      <c r="G74" s="367">
        <f>E74+'[3]CK - BÁO CÁO THU NHẬP TOÀN DIỆN'!G72</f>
        <v>0</v>
      </c>
    </row>
    <row r="75" spans="1:7" ht="18" customHeight="1">
      <c r="A75" s="207" t="s">
        <v>546</v>
      </c>
      <c r="B75" s="211" t="s">
        <v>547</v>
      </c>
      <c r="C75" s="209"/>
      <c r="D75" s="106"/>
      <c r="E75" s="106"/>
      <c r="F75" s="367">
        <f>D75+'[3]CK - BÁO CÁO THU NHẬP TOÀN DIỆN'!F73</f>
        <v>0</v>
      </c>
      <c r="G75" s="367">
        <f>E75+'[3]CK - BÁO CÁO THU NHẬP TOÀN DIỆN'!G73</f>
        <v>0</v>
      </c>
    </row>
    <row r="76" spans="1:7" ht="18" customHeight="1">
      <c r="A76" s="207" t="s">
        <v>548</v>
      </c>
      <c r="B76" s="211" t="s">
        <v>549</v>
      </c>
      <c r="C76" s="209"/>
      <c r="D76" s="106"/>
      <c r="E76" s="106"/>
      <c r="F76" s="367">
        <f>D76+'[3]CK - BÁO CÁO THU NHẬP TOÀN DIỆN'!F74</f>
        <v>0</v>
      </c>
      <c r="G76" s="367">
        <f>E76+'[3]CK - BÁO CÁO THU NHẬP TOÀN DIỆN'!G74</f>
        <v>0</v>
      </c>
    </row>
    <row r="77" spans="1:7" ht="18" customHeight="1">
      <c r="A77" s="207" t="s">
        <v>550</v>
      </c>
      <c r="B77" s="211" t="s">
        <v>282</v>
      </c>
      <c r="C77" s="209"/>
      <c r="D77" s="106"/>
      <c r="E77" s="106"/>
      <c r="F77" s="367">
        <f>D77+'[3]CK - BÁO CÁO THU NHẬP TOÀN DIỆN'!F75</f>
        <v>0</v>
      </c>
      <c r="G77" s="367">
        <f>E77+'[3]CK - BÁO CÁO THU NHẬP TOÀN DIỆN'!G75</f>
        <v>0</v>
      </c>
    </row>
    <row r="78" spans="1:7" ht="18" customHeight="1">
      <c r="A78" s="207" t="s">
        <v>934</v>
      </c>
      <c r="B78" s="211" t="s">
        <v>935</v>
      </c>
      <c r="C78" s="209"/>
      <c r="D78" s="106"/>
      <c r="E78" s="106"/>
      <c r="F78" s="367">
        <f>D78+'[3]CK - BÁO CÁO THU NHẬP TOÀN DIỆN'!F76</f>
        <v>0</v>
      </c>
      <c r="G78" s="367">
        <f>E78+'[3]CK - BÁO CÁO THU NHẬP TOÀN DIỆN'!G76</f>
        <v>0</v>
      </c>
    </row>
    <row r="79" spans="1:7" ht="18" customHeight="1">
      <c r="A79" s="207" t="s">
        <v>936</v>
      </c>
      <c r="B79" s="211" t="s">
        <v>937</v>
      </c>
      <c r="C79" s="209"/>
      <c r="D79" s="106"/>
      <c r="E79" s="106"/>
      <c r="F79" s="367">
        <f>D79+'[3]CK - BÁO CÁO THU NHẬP TOÀN DIỆN'!F77</f>
        <v>0</v>
      </c>
      <c r="G79" s="367">
        <f>E79+'[3]CK - BÁO CÁO THU NHẬP TOÀN DIỆN'!G77</f>
        <v>0</v>
      </c>
    </row>
    <row r="80" spans="1:7" ht="18" customHeight="1">
      <c r="A80" s="212" t="s">
        <v>938</v>
      </c>
      <c r="B80" s="211" t="s">
        <v>939</v>
      </c>
      <c r="C80" s="209"/>
      <c r="D80" s="106"/>
      <c r="E80" s="106"/>
      <c r="F80" s="367">
        <f>D80+'[3]CK - BÁO CÁO THU NHẬP TOÀN DIỆN'!F78</f>
        <v>0</v>
      </c>
      <c r="G80" s="367">
        <f>E80+'[3]CK - BÁO CÁO THU NHẬP TOÀN DIỆN'!G78</f>
        <v>0</v>
      </c>
    </row>
    <row r="81" spans="1:7" ht="18" customHeight="1">
      <c r="A81" s="207" t="s">
        <v>940</v>
      </c>
      <c r="B81" s="211" t="s">
        <v>941</v>
      </c>
      <c r="C81" s="209"/>
      <c r="D81" s="106"/>
      <c r="E81" s="106"/>
      <c r="F81" s="367">
        <f>D81+'[3]CK - BÁO CÁO THU NHẬP TOÀN DIỆN'!F79</f>
        <v>0</v>
      </c>
      <c r="G81" s="367">
        <f>E81+'[3]CK - BÁO CÁO THU NHẬP TOÀN DIỆN'!G79</f>
        <v>0</v>
      </c>
    </row>
    <row r="82" spans="1:7" ht="18" customHeight="1">
      <c r="A82" s="217" t="s">
        <v>942</v>
      </c>
      <c r="B82" s="218" t="s">
        <v>943</v>
      </c>
      <c r="C82" s="219"/>
      <c r="D82" s="111"/>
      <c r="E82" s="111"/>
      <c r="F82" s="111"/>
      <c r="G82" s="111"/>
    </row>
    <row r="83" spans="1:7" ht="18.75">
      <c r="A83" s="11"/>
      <c r="B83" s="11"/>
      <c r="C83" s="8"/>
      <c r="D83" s="8"/>
      <c r="E83" s="8" t="s">
        <v>557</v>
      </c>
      <c r="F83" s="8"/>
      <c r="G83" s="201"/>
    </row>
    <row r="84" spans="1:7" ht="28.5">
      <c r="A84" s="133" t="s">
        <v>870</v>
      </c>
      <c r="B84" s="202"/>
      <c r="C84" s="202"/>
      <c r="D84" s="371"/>
      <c r="E84" s="371"/>
      <c r="F84" s="371" t="s">
        <v>37</v>
      </c>
      <c r="G84" s="371"/>
    </row>
    <row r="89" spans="1:6" ht="12.75">
      <c r="A89" t="s">
        <v>35</v>
      </c>
      <c r="F89" t="s">
        <v>415</v>
      </c>
    </row>
  </sheetData>
  <sheetProtection/>
  <protectedRanges>
    <protectedRange sqref="C6:C30" name="Range1_1"/>
    <protectedRange sqref="F47:F54 F7:F10 G65 G21 G39 G45 G54 G59 F21:F41 F43:F45 D43:D45 D21:D41 D7:D10 D47:D54 D56:D82 F56:F82 E65 E21 E39 E45 E54 E59" name="Range1_2"/>
    <protectedRange sqref="G46:G52 G14 G66:G82 G6:G12 G22:G38 G18 G55:G58 G60:G64 G41 G43:G44 E46:E52 E14 E66:E82 E6:E12 E22:E38 E18 E55:E58 E60:E64 E41 E43:E44" name="Range1_3"/>
  </protectedRanges>
  <mergeCells count="8">
    <mergeCell ref="D84:E84"/>
    <mergeCell ref="F84:G84"/>
    <mergeCell ref="A3:G3"/>
    <mergeCell ref="A4:A5"/>
    <mergeCell ref="B4:B5"/>
    <mergeCell ref="C4:C5"/>
    <mergeCell ref="D4:E4"/>
    <mergeCell ref="F4:G4"/>
  </mergeCells>
  <printOptions/>
  <pageMargins left="0.31" right="0.25" top="0.83" bottom="0.68" header="0.38" footer="0.31"/>
  <pageSetup firstPageNumber="7" useFirstPageNumber="1" horizontalDpi="600" verticalDpi="600" orientation="portrait" r:id="rId1"/>
  <headerFooter alignWithMargins="0">
    <oddHeader>&amp;LCÔNG TY CP CHỨNG KHOÁN PHÚ GIA&amp;RBÁO CÁO TÀI CHÍNH QUÝ 2-2016</oddHeader>
    <oddFooter>&amp;CPage &amp;P</oddFooter>
  </headerFooter>
</worksheet>
</file>

<file path=xl/worksheets/sheet3.xml><?xml version="1.0" encoding="utf-8"?>
<worksheet xmlns="http://schemas.openxmlformats.org/spreadsheetml/2006/main" xmlns:r="http://schemas.openxmlformats.org/officeDocument/2006/relationships">
  <dimension ref="A1:H136"/>
  <sheetViews>
    <sheetView workbookViewId="0" topLeftCell="A1">
      <selection activeCell="A33" sqref="A33"/>
    </sheetView>
  </sheetViews>
  <sheetFormatPr defaultColWidth="9.140625" defaultRowHeight="12.75"/>
  <cols>
    <col min="1" max="1" width="61.140625" style="0" customWidth="1"/>
    <col min="2" max="2" width="5.140625" style="0" customWidth="1"/>
    <col min="3" max="3" width="5.421875" style="0" customWidth="1"/>
    <col min="4" max="4" width="15.421875" style="0" customWidth="1"/>
    <col min="5" max="5" width="16.57421875" style="0" customWidth="1"/>
    <col min="7" max="8" width="18.7109375" style="0" bestFit="1" customWidth="1"/>
  </cols>
  <sheetData>
    <row r="1" ht="12.75">
      <c r="A1" t="s">
        <v>0</v>
      </c>
    </row>
    <row r="2" ht="12.75">
      <c r="A2" t="s">
        <v>1</v>
      </c>
    </row>
    <row r="3" spans="1:5" ht="30.75" customHeight="1">
      <c r="A3" s="373" t="s">
        <v>944</v>
      </c>
      <c r="B3" s="373"/>
      <c r="C3" s="373"/>
      <c r="D3" s="373"/>
      <c r="E3" s="373"/>
    </row>
    <row r="4" spans="1:5" ht="33.75">
      <c r="A4" s="189" t="s">
        <v>1172</v>
      </c>
      <c r="B4" s="220" t="s">
        <v>78</v>
      </c>
      <c r="C4" s="221" t="s">
        <v>79</v>
      </c>
      <c r="D4" s="164" t="s">
        <v>554</v>
      </c>
      <c r="E4" s="164" t="s">
        <v>555</v>
      </c>
    </row>
    <row r="5" spans="1:5" ht="18" customHeight="1">
      <c r="A5" s="222" t="s">
        <v>945</v>
      </c>
      <c r="B5" s="223"/>
      <c r="C5" s="205"/>
      <c r="D5" s="224"/>
      <c r="E5" s="224"/>
    </row>
    <row r="6" spans="1:5" ht="18" customHeight="1">
      <c r="A6" s="225" t="s">
        <v>946</v>
      </c>
      <c r="B6" s="226" t="s">
        <v>420</v>
      </c>
      <c r="C6" s="209"/>
      <c r="D6" s="255">
        <f>'BC TN'!D65</f>
        <v>449137095</v>
      </c>
      <c r="E6" s="280">
        <v>1892323380</v>
      </c>
    </row>
    <row r="7" spans="1:5" ht="18" customHeight="1">
      <c r="A7" s="225" t="s">
        <v>947</v>
      </c>
      <c r="B7" s="226" t="s">
        <v>428</v>
      </c>
      <c r="C7" s="209"/>
      <c r="D7" s="255">
        <f>SUM(D8:D14)</f>
        <v>14791889</v>
      </c>
      <c r="E7" s="255">
        <f>SUM(E8:E14)</f>
        <v>-3055424542</v>
      </c>
    </row>
    <row r="8" spans="1:5" ht="18" customHeight="1">
      <c r="A8" s="228" t="s">
        <v>948</v>
      </c>
      <c r="B8" s="226" t="s">
        <v>430</v>
      </c>
      <c r="C8" s="209"/>
      <c r="D8" s="313">
        <v>8411886</v>
      </c>
      <c r="E8" s="308">
        <v>20008080</v>
      </c>
    </row>
    <row r="9" spans="1:5" ht="18" customHeight="1">
      <c r="A9" s="228" t="s">
        <v>949</v>
      </c>
      <c r="B9" s="226" t="s">
        <v>432</v>
      </c>
      <c r="C9" s="209"/>
      <c r="D9" s="309"/>
      <c r="E9" s="309">
        <v>684903964</v>
      </c>
    </row>
    <row r="10" spans="1:5" ht="18" customHeight="1">
      <c r="A10" s="228" t="s">
        <v>950</v>
      </c>
      <c r="B10" s="226" t="s">
        <v>434</v>
      </c>
      <c r="C10" s="209"/>
      <c r="D10" s="309"/>
      <c r="E10" s="309"/>
    </row>
    <row r="11" spans="1:7" ht="18" customHeight="1">
      <c r="A11" s="228" t="s">
        <v>951</v>
      </c>
      <c r="B11" s="226" t="s">
        <v>436</v>
      </c>
      <c r="C11" s="209"/>
      <c r="D11" s="308">
        <v>6380003</v>
      </c>
      <c r="E11" s="308">
        <v>84807689</v>
      </c>
      <c r="G11" s="62"/>
    </row>
    <row r="12" spans="1:5" ht="29.25" customHeight="1">
      <c r="A12" s="229" t="s">
        <v>952</v>
      </c>
      <c r="B12" s="226" t="s">
        <v>438</v>
      </c>
      <c r="C12" s="209"/>
      <c r="D12" s="309"/>
      <c r="E12" s="309">
        <v>-3845144275</v>
      </c>
    </row>
    <row r="13" spans="1:5" ht="18" customHeight="1">
      <c r="A13" s="230" t="s">
        <v>953</v>
      </c>
      <c r="B13" s="226" t="s">
        <v>440</v>
      </c>
      <c r="C13" s="209"/>
      <c r="D13" s="309"/>
      <c r="E13" s="309"/>
    </row>
    <row r="14" spans="1:5" ht="18" customHeight="1">
      <c r="A14" s="228" t="s">
        <v>954</v>
      </c>
      <c r="B14" s="226" t="s">
        <v>442</v>
      </c>
      <c r="C14" s="209"/>
      <c r="D14" s="309"/>
      <c r="E14" s="309"/>
    </row>
    <row r="15" spans="1:5" ht="18" customHeight="1">
      <c r="A15" s="231" t="s">
        <v>955</v>
      </c>
      <c r="B15" s="226" t="s">
        <v>910</v>
      </c>
      <c r="C15" s="209"/>
      <c r="D15" s="309"/>
      <c r="E15" s="309"/>
    </row>
    <row r="16" spans="1:5" ht="18" customHeight="1">
      <c r="A16" s="230" t="s">
        <v>956</v>
      </c>
      <c r="B16" s="226" t="s">
        <v>911</v>
      </c>
      <c r="C16" s="209"/>
      <c r="D16" s="309"/>
      <c r="E16" s="309"/>
    </row>
    <row r="17" spans="1:5" ht="35.25" customHeight="1">
      <c r="A17" s="232" t="s">
        <v>957</v>
      </c>
      <c r="B17" s="226" t="s">
        <v>958</v>
      </c>
      <c r="C17" s="209"/>
      <c r="D17" s="309"/>
      <c r="E17" s="309"/>
    </row>
    <row r="18" spans="1:5" ht="18" customHeight="1">
      <c r="A18" s="230" t="s">
        <v>959</v>
      </c>
      <c r="B18" s="226" t="s">
        <v>960</v>
      </c>
      <c r="C18" s="209"/>
      <c r="D18" s="309"/>
      <c r="E18" s="309"/>
    </row>
    <row r="19" spans="1:5" ht="18" customHeight="1">
      <c r="A19" s="230" t="s">
        <v>961</v>
      </c>
      <c r="B19" s="226" t="s">
        <v>962</v>
      </c>
      <c r="C19" s="209"/>
      <c r="D19" s="309"/>
      <c r="E19" s="309"/>
    </row>
    <row r="20" spans="1:5" ht="18" customHeight="1">
      <c r="A20" s="230" t="s">
        <v>963</v>
      </c>
      <c r="B20" s="226" t="s">
        <v>964</v>
      </c>
      <c r="C20" s="209"/>
      <c r="D20" s="309"/>
      <c r="E20" s="309"/>
    </row>
    <row r="21" spans="1:5" ht="25.5" customHeight="1">
      <c r="A21" s="233" t="s">
        <v>965</v>
      </c>
      <c r="B21" s="226" t="s">
        <v>966</v>
      </c>
      <c r="C21" s="209"/>
      <c r="D21" s="309"/>
      <c r="E21" s="309"/>
    </row>
    <row r="22" spans="1:5" ht="18" customHeight="1">
      <c r="A22" s="233" t="s">
        <v>967</v>
      </c>
      <c r="B22" s="226" t="s">
        <v>968</v>
      </c>
      <c r="C22" s="209"/>
      <c r="D22" s="309"/>
      <c r="E22" s="309"/>
    </row>
    <row r="23" spans="1:5" ht="18" customHeight="1">
      <c r="A23" s="230" t="s">
        <v>969</v>
      </c>
      <c r="B23" s="226" t="s">
        <v>970</v>
      </c>
      <c r="C23" s="209"/>
      <c r="D23" s="309"/>
      <c r="E23" s="309"/>
    </row>
    <row r="24" spans="1:5" ht="18" customHeight="1">
      <c r="A24" s="230" t="s">
        <v>971</v>
      </c>
      <c r="B24" s="226" t="s">
        <v>972</v>
      </c>
      <c r="C24" s="209"/>
      <c r="D24" s="309"/>
      <c r="E24" s="309"/>
    </row>
    <row r="25" spans="1:5" ht="18" customHeight="1">
      <c r="A25" s="225" t="s">
        <v>973</v>
      </c>
      <c r="B25" s="226" t="s">
        <v>446</v>
      </c>
      <c r="C25" s="209"/>
      <c r="D25" s="309"/>
      <c r="E25" s="309"/>
    </row>
    <row r="26" spans="1:5" ht="18" customHeight="1">
      <c r="A26" s="230" t="s">
        <v>974</v>
      </c>
      <c r="B26" s="226" t="s">
        <v>449</v>
      </c>
      <c r="C26" s="209"/>
      <c r="D26" s="309"/>
      <c r="E26" s="309"/>
    </row>
    <row r="27" spans="1:5" ht="18" customHeight="1">
      <c r="A27" s="230" t="s">
        <v>975</v>
      </c>
      <c r="B27" s="226" t="s">
        <v>457</v>
      </c>
      <c r="C27" s="209"/>
      <c r="D27" s="309"/>
      <c r="E27" s="309"/>
    </row>
    <row r="28" spans="1:5" ht="18" customHeight="1">
      <c r="A28" s="233" t="s">
        <v>976</v>
      </c>
      <c r="B28" s="226" t="s">
        <v>459</v>
      </c>
      <c r="C28" s="209"/>
      <c r="D28" s="309"/>
      <c r="E28" s="309"/>
    </row>
    <row r="29" spans="1:5" ht="18" customHeight="1">
      <c r="A29" s="230" t="s">
        <v>977</v>
      </c>
      <c r="B29" s="226" t="s">
        <v>461</v>
      </c>
      <c r="C29" s="209"/>
      <c r="D29" s="309"/>
      <c r="E29" s="309"/>
    </row>
    <row r="30" spans="1:5" ht="18" customHeight="1">
      <c r="A30" s="230" t="s">
        <v>978</v>
      </c>
      <c r="B30" s="226" t="s">
        <v>463</v>
      </c>
      <c r="C30" s="209"/>
      <c r="D30" s="309"/>
      <c r="E30" s="309"/>
    </row>
    <row r="31" spans="1:5" ht="18" customHeight="1">
      <c r="A31" s="230" t="s">
        <v>979</v>
      </c>
      <c r="B31" s="226" t="s">
        <v>465</v>
      </c>
      <c r="C31" s="209"/>
      <c r="D31" s="309"/>
      <c r="E31" s="309"/>
    </row>
    <row r="32" spans="1:5" ht="18" customHeight="1">
      <c r="A32" s="230" t="s">
        <v>980</v>
      </c>
      <c r="B32" s="226" t="s">
        <v>467</v>
      </c>
      <c r="C32" s="209"/>
      <c r="D32" s="309"/>
      <c r="E32" s="309"/>
    </row>
    <row r="33" spans="1:5" ht="18" customHeight="1">
      <c r="A33" s="230" t="s">
        <v>981</v>
      </c>
      <c r="B33" s="226" t="s">
        <v>469</v>
      </c>
      <c r="C33" s="209"/>
      <c r="D33" s="309"/>
      <c r="E33" s="309"/>
    </row>
    <row r="34" spans="1:5" ht="18" customHeight="1">
      <c r="A34" s="230" t="s">
        <v>982</v>
      </c>
      <c r="B34" s="226" t="s">
        <v>471</v>
      </c>
      <c r="C34" s="209"/>
      <c r="D34" s="309"/>
      <c r="E34" s="309"/>
    </row>
    <row r="35" spans="1:5" ht="18" customHeight="1">
      <c r="A35" s="225" t="s">
        <v>983</v>
      </c>
      <c r="B35" s="226" t="s">
        <v>473</v>
      </c>
      <c r="C35" s="209"/>
      <c r="D35" s="309">
        <f>SUM(D36:D46)</f>
        <v>69998217800</v>
      </c>
      <c r="E35" s="309">
        <f>SUM(E36:E46)</f>
        <v>-2034754200</v>
      </c>
    </row>
    <row r="36" spans="1:5" ht="18" customHeight="1">
      <c r="A36" s="230" t="s">
        <v>984</v>
      </c>
      <c r="B36" s="226" t="s">
        <v>475</v>
      </c>
      <c r="C36" s="209"/>
      <c r="D36" s="309"/>
      <c r="E36" s="309"/>
    </row>
    <row r="37" spans="1:5" ht="18" customHeight="1">
      <c r="A37" s="230" t="s">
        <v>985</v>
      </c>
      <c r="B37" s="226" t="s">
        <v>477</v>
      </c>
      <c r="C37" s="209"/>
      <c r="D37" s="309">
        <v>70000000000</v>
      </c>
      <c r="E37" s="308">
        <v>77000000000</v>
      </c>
    </row>
    <row r="38" spans="1:5" ht="18" customHeight="1">
      <c r="A38" s="230" t="s">
        <v>986</v>
      </c>
      <c r="B38" s="226" t="s">
        <v>479</v>
      </c>
      <c r="C38" s="209"/>
      <c r="D38" s="309"/>
      <c r="E38" s="314"/>
    </row>
    <row r="39" spans="1:5" ht="18" customHeight="1">
      <c r="A39" s="230" t="s">
        <v>987</v>
      </c>
      <c r="B39" s="226" t="s">
        <v>988</v>
      </c>
      <c r="C39" s="209"/>
      <c r="D39" s="313">
        <v>-1782200</v>
      </c>
      <c r="E39" s="308">
        <v>-79034754200</v>
      </c>
    </row>
    <row r="40" spans="1:5" ht="18" customHeight="1">
      <c r="A40" s="233" t="s">
        <v>989</v>
      </c>
      <c r="B40" s="226" t="s">
        <v>990</v>
      </c>
      <c r="C40" s="209"/>
      <c r="D40" s="309"/>
      <c r="E40" s="309"/>
    </row>
    <row r="41" spans="1:5" ht="18" customHeight="1">
      <c r="A41" s="230" t="s">
        <v>991</v>
      </c>
      <c r="B41" s="226" t="s">
        <v>992</v>
      </c>
      <c r="C41" s="209"/>
      <c r="D41" s="309"/>
      <c r="E41" s="309"/>
    </row>
    <row r="42" spans="1:5" ht="18" customHeight="1">
      <c r="A42" s="230" t="s">
        <v>993</v>
      </c>
      <c r="B42" s="226" t="s">
        <v>994</v>
      </c>
      <c r="C42" s="209"/>
      <c r="D42" s="309"/>
      <c r="E42" s="309"/>
    </row>
    <row r="43" spans="1:5" ht="18" customHeight="1">
      <c r="A43" s="230" t="s">
        <v>995</v>
      </c>
      <c r="B43" s="226" t="s">
        <v>996</v>
      </c>
      <c r="C43" s="209"/>
      <c r="D43" s="309"/>
      <c r="E43" s="309"/>
    </row>
    <row r="44" spans="1:5" ht="18" customHeight="1">
      <c r="A44" s="230" t="s">
        <v>997</v>
      </c>
      <c r="B44" s="226" t="s">
        <v>998</v>
      </c>
      <c r="C44" s="209"/>
      <c r="D44" s="309"/>
      <c r="E44" s="309"/>
    </row>
    <row r="45" spans="1:5" ht="18" customHeight="1">
      <c r="A45" s="230" t="s">
        <v>999</v>
      </c>
      <c r="B45" s="234" t="s">
        <v>481</v>
      </c>
      <c r="C45" s="209"/>
      <c r="D45" s="309"/>
      <c r="E45" s="309"/>
    </row>
    <row r="46" spans="1:5" ht="18" customHeight="1">
      <c r="A46" s="230" t="s">
        <v>1000</v>
      </c>
      <c r="B46" s="234" t="s">
        <v>484</v>
      </c>
      <c r="C46" s="209"/>
      <c r="D46" s="309"/>
      <c r="E46" s="309"/>
    </row>
    <row r="47" spans="1:5" ht="18" customHeight="1">
      <c r="A47" s="235" t="s">
        <v>1001</v>
      </c>
      <c r="B47" s="234" t="s">
        <v>486</v>
      </c>
      <c r="C47" s="209"/>
      <c r="D47" s="309">
        <f>D6+D7+D35</f>
        <v>70462146784</v>
      </c>
      <c r="E47" s="309">
        <f>E6+E7+E15+E25+E35</f>
        <v>-3197855362</v>
      </c>
    </row>
    <row r="48" spans="1:5" ht="18" customHeight="1">
      <c r="A48" s="236" t="s">
        <v>1002</v>
      </c>
      <c r="B48" s="237" t="s">
        <v>488</v>
      </c>
      <c r="C48" s="209"/>
      <c r="D48" s="309"/>
      <c r="E48" s="309"/>
    </row>
    <row r="49" spans="1:5" ht="18" customHeight="1">
      <c r="A49" s="236" t="s">
        <v>1003</v>
      </c>
      <c r="B49" s="237" t="s">
        <v>490</v>
      </c>
      <c r="C49" s="209"/>
      <c r="D49" s="309"/>
      <c r="E49" s="309"/>
    </row>
    <row r="50" spans="1:5" ht="18" customHeight="1">
      <c r="A50" s="209" t="s">
        <v>1004</v>
      </c>
      <c r="B50" s="237" t="s">
        <v>1005</v>
      </c>
      <c r="C50" s="209"/>
      <c r="D50" s="313">
        <v>1091818163</v>
      </c>
      <c r="E50" s="309">
        <v>-809811450</v>
      </c>
    </row>
    <row r="51" spans="1:5" ht="18" customHeight="1">
      <c r="A51" s="209" t="s">
        <v>1006</v>
      </c>
      <c r="B51" s="237" t="s">
        <v>1007</v>
      </c>
      <c r="C51" s="209"/>
      <c r="D51" s="309"/>
      <c r="E51" s="309"/>
    </row>
    <row r="52" spans="1:5" ht="18" customHeight="1">
      <c r="A52" s="209" t="s">
        <v>1008</v>
      </c>
      <c r="B52" s="237" t="s">
        <v>1009</v>
      </c>
      <c r="C52" s="209"/>
      <c r="D52" s="309">
        <v>-145696436</v>
      </c>
      <c r="E52" s="309"/>
    </row>
    <row r="53" spans="1:5" ht="18" customHeight="1">
      <c r="A53" s="209" t="s">
        <v>1010</v>
      </c>
      <c r="B53" s="237" t="s">
        <v>1011</v>
      </c>
      <c r="C53" s="209"/>
      <c r="D53" s="309"/>
      <c r="E53" s="309"/>
    </row>
    <row r="54" spans="1:5" ht="18" customHeight="1">
      <c r="A54" s="209" t="s">
        <v>1012</v>
      </c>
      <c r="B54" s="237" t="s">
        <v>1013</v>
      </c>
      <c r="C54" s="209"/>
      <c r="D54" s="309"/>
      <c r="E54" s="308"/>
    </row>
    <row r="55" spans="1:5" ht="18" customHeight="1">
      <c r="A55" s="209" t="s">
        <v>1014</v>
      </c>
      <c r="B55" s="237" t="s">
        <v>492</v>
      </c>
      <c r="C55" s="209"/>
      <c r="D55" s="309">
        <v>-10270270</v>
      </c>
      <c r="E55" s="308"/>
    </row>
    <row r="56" spans="1:5" ht="18" customHeight="1">
      <c r="A56" s="209" t="s">
        <v>1015</v>
      </c>
      <c r="B56" s="237" t="s">
        <v>495</v>
      </c>
      <c r="C56" s="209"/>
      <c r="D56" s="309">
        <v>-128760304</v>
      </c>
      <c r="E56" s="308">
        <v>15604438232</v>
      </c>
    </row>
    <row r="57" spans="1:5" ht="18" customHeight="1">
      <c r="A57" s="209" t="s">
        <v>1016</v>
      </c>
      <c r="B57" s="237" t="s">
        <v>497</v>
      </c>
      <c r="C57" s="209"/>
      <c r="D57" s="309"/>
      <c r="E57" s="309"/>
    </row>
    <row r="58" spans="1:5" ht="18" customHeight="1">
      <c r="A58" s="238" t="s">
        <v>1017</v>
      </c>
      <c r="B58" s="237" t="s">
        <v>499</v>
      </c>
      <c r="C58" s="209"/>
      <c r="D58" s="309"/>
      <c r="E58" s="309"/>
    </row>
    <row r="59" spans="1:5" ht="18" customHeight="1">
      <c r="A59" s="238" t="s">
        <v>1018</v>
      </c>
      <c r="B59" s="237" t="s">
        <v>501</v>
      </c>
      <c r="C59" s="209"/>
      <c r="D59" s="310">
        <v>-135689467</v>
      </c>
      <c r="E59" s="310">
        <v>-335114814</v>
      </c>
    </row>
    <row r="60" spans="1:5" ht="18" customHeight="1">
      <c r="A60" s="239" t="s">
        <v>1019</v>
      </c>
      <c r="B60" s="237" t="s">
        <v>503</v>
      </c>
      <c r="C60" s="209"/>
      <c r="D60" s="309">
        <f>SUM(D47:D59)</f>
        <v>71133548470</v>
      </c>
      <c r="E60" s="309">
        <f>SUM(E47:E59)</f>
        <v>11261656606</v>
      </c>
    </row>
    <row r="61" spans="1:5" ht="18" customHeight="1">
      <c r="A61" s="240" t="s">
        <v>1020</v>
      </c>
      <c r="B61" s="237"/>
      <c r="C61" s="209"/>
      <c r="D61" s="311"/>
      <c r="E61" s="281"/>
    </row>
    <row r="62" spans="1:5" ht="18" customHeight="1">
      <c r="A62" s="209" t="s">
        <v>1021</v>
      </c>
      <c r="B62" s="237" t="s">
        <v>505</v>
      </c>
      <c r="C62" s="209"/>
      <c r="D62" s="309"/>
      <c r="E62" s="309"/>
    </row>
    <row r="63" spans="1:5" ht="18" customHeight="1">
      <c r="A63" s="209" t="s">
        <v>1022</v>
      </c>
      <c r="B63" s="237" t="s">
        <v>507</v>
      </c>
      <c r="C63" s="209"/>
      <c r="D63" s="309"/>
      <c r="E63" s="309"/>
    </row>
    <row r="64" spans="1:5" ht="18" customHeight="1">
      <c r="A64" s="209" t="s">
        <v>1023</v>
      </c>
      <c r="B64" s="237" t="s">
        <v>1024</v>
      </c>
      <c r="C64" s="209"/>
      <c r="D64" s="309"/>
      <c r="E64" s="309"/>
    </row>
    <row r="65" spans="1:5" ht="18" customHeight="1">
      <c r="A65" s="209" t="s">
        <v>1025</v>
      </c>
      <c r="B65" s="237" t="s">
        <v>1026</v>
      </c>
      <c r="C65" s="209"/>
      <c r="D65" s="309"/>
      <c r="E65" s="309"/>
    </row>
    <row r="66" spans="1:5" ht="18" customHeight="1">
      <c r="A66" s="209" t="s">
        <v>1027</v>
      </c>
      <c r="B66" s="237" t="s">
        <v>1028</v>
      </c>
      <c r="C66" s="209"/>
      <c r="D66" s="309"/>
      <c r="E66" s="308">
        <v>45079275</v>
      </c>
    </row>
    <row r="67" spans="1:5" ht="18" customHeight="1">
      <c r="A67" s="239" t="s">
        <v>1029</v>
      </c>
      <c r="B67" s="237" t="s">
        <v>509</v>
      </c>
      <c r="C67" s="209"/>
      <c r="D67" s="309"/>
      <c r="E67" s="255">
        <f>SUM(E62:E66)</f>
        <v>45079275</v>
      </c>
    </row>
    <row r="68" spans="1:5" ht="18" customHeight="1">
      <c r="A68" s="240" t="s">
        <v>1030</v>
      </c>
      <c r="B68" s="237"/>
      <c r="C68" s="209"/>
      <c r="D68" s="311"/>
      <c r="E68" s="310">
        <f>E70</f>
        <v>0</v>
      </c>
    </row>
    <row r="69" spans="1:5" ht="18" customHeight="1">
      <c r="A69" s="209" t="s">
        <v>1031</v>
      </c>
      <c r="B69" s="237" t="s">
        <v>512</v>
      </c>
      <c r="C69" s="209"/>
      <c r="D69" s="309"/>
      <c r="E69" s="309"/>
    </row>
    <row r="70" spans="1:5" ht="18" customHeight="1">
      <c r="A70" s="209" t="s">
        <v>1032</v>
      </c>
      <c r="B70" s="237" t="s">
        <v>514</v>
      </c>
      <c r="C70" s="209"/>
      <c r="D70" s="309"/>
      <c r="E70" s="310"/>
    </row>
    <row r="71" spans="1:5" ht="18" customHeight="1">
      <c r="A71" s="209" t="s">
        <v>1033</v>
      </c>
      <c r="B71" s="237" t="s">
        <v>1034</v>
      </c>
      <c r="C71" s="209"/>
      <c r="D71" s="309"/>
      <c r="E71" s="309"/>
    </row>
    <row r="72" spans="1:5" ht="18" customHeight="1">
      <c r="A72" s="241" t="s">
        <v>1035</v>
      </c>
      <c r="B72" s="237" t="s">
        <v>1036</v>
      </c>
      <c r="C72" s="209"/>
      <c r="D72" s="309"/>
      <c r="E72" s="309"/>
    </row>
    <row r="73" spans="1:5" ht="18" customHeight="1">
      <c r="A73" s="241" t="s">
        <v>1037</v>
      </c>
      <c r="B73" s="237" t="s">
        <v>1038</v>
      </c>
      <c r="C73" s="209"/>
      <c r="D73" s="309"/>
      <c r="E73" s="309"/>
    </row>
    <row r="74" spans="1:5" ht="18" customHeight="1">
      <c r="A74" s="209" t="s">
        <v>1039</v>
      </c>
      <c r="B74" s="237" t="s">
        <v>1040</v>
      </c>
      <c r="C74" s="209"/>
      <c r="D74" s="309"/>
      <c r="E74" s="309"/>
    </row>
    <row r="75" spans="1:5" ht="18" customHeight="1">
      <c r="A75" s="241" t="s">
        <v>1041</v>
      </c>
      <c r="B75" s="237" t="s">
        <v>1042</v>
      </c>
      <c r="C75" s="209"/>
      <c r="D75" s="309"/>
      <c r="E75" s="309"/>
    </row>
    <row r="76" spans="1:5" ht="18" customHeight="1">
      <c r="A76" s="241" t="s">
        <v>1043</v>
      </c>
      <c r="B76" s="237" t="s">
        <v>1044</v>
      </c>
      <c r="C76" s="209"/>
      <c r="D76" s="309"/>
      <c r="E76" s="309"/>
    </row>
    <row r="77" spans="1:5" ht="18" customHeight="1">
      <c r="A77" s="241" t="s">
        <v>1045</v>
      </c>
      <c r="B77" s="237" t="s">
        <v>1046</v>
      </c>
      <c r="C77" s="209"/>
      <c r="D77" s="309"/>
      <c r="E77" s="309"/>
    </row>
    <row r="78" spans="1:5" ht="18" customHeight="1">
      <c r="A78" s="209" t="s">
        <v>1047</v>
      </c>
      <c r="B78" s="237" t="s">
        <v>1048</v>
      </c>
      <c r="C78" s="209"/>
      <c r="D78" s="309"/>
      <c r="E78" s="309"/>
    </row>
    <row r="79" spans="1:5" ht="18" customHeight="1">
      <c r="A79" s="209" t="s">
        <v>1049</v>
      </c>
      <c r="B79" s="237" t="s">
        <v>1050</v>
      </c>
      <c r="C79" s="209"/>
      <c r="D79" s="309"/>
      <c r="E79" s="309"/>
    </row>
    <row r="80" spans="1:5" ht="18" customHeight="1">
      <c r="A80" s="239" t="s">
        <v>1051</v>
      </c>
      <c r="B80" s="237" t="s">
        <v>516</v>
      </c>
      <c r="C80" s="209"/>
      <c r="D80" s="309"/>
      <c r="E80" s="310">
        <f>SUM(E68:E79)</f>
        <v>0</v>
      </c>
    </row>
    <row r="81" spans="1:5" ht="18" customHeight="1">
      <c r="A81" s="240" t="s">
        <v>1052</v>
      </c>
      <c r="B81" s="237" t="s">
        <v>518</v>
      </c>
      <c r="C81" s="209"/>
      <c r="D81" s="309">
        <f>D60+D67+D80</f>
        <v>71133548470</v>
      </c>
      <c r="E81" s="309">
        <f>E60+E67+E80</f>
        <v>11306735881</v>
      </c>
    </row>
    <row r="82" spans="1:5" ht="18" customHeight="1">
      <c r="A82" s="240" t="s">
        <v>1053</v>
      </c>
      <c r="B82" s="237" t="s">
        <v>1054</v>
      </c>
      <c r="C82" s="209"/>
      <c r="D82" s="255">
        <v>20332419898</v>
      </c>
      <c r="E82" s="255">
        <f>E83</f>
        <v>25921005330</v>
      </c>
    </row>
    <row r="83" spans="1:5" ht="18" customHeight="1">
      <c r="A83" s="209" t="s">
        <v>1055</v>
      </c>
      <c r="B83" s="237" t="s">
        <v>1056</v>
      </c>
      <c r="C83" s="209"/>
      <c r="D83" s="309">
        <v>17332419898</v>
      </c>
      <c r="E83" s="308">
        <v>25921005330</v>
      </c>
    </row>
    <row r="84" spans="1:5" ht="18" customHeight="1">
      <c r="A84" s="238" t="s">
        <v>1057</v>
      </c>
      <c r="B84" s="237" t="s">
        <v>1058</v>
      </c>
      <c r="C84" s="209"/>
      <c r="D84" s="315">
        <v>7488677716</v>
      </c>
      <c r="E84" s="315">
        <v>5475177039</v>
      </c>
    </row>
    <row r="85" spans="1:5" ht="18" customHeight="1">
      <c r="A85" s="209" t="s">
        <v>1059</v>
      </c>
      <c r="B85" s="237" t="s">
        <v>1060</v>
      </c>
      <c r="C85" s="209"/>
      <c r="D85" s="309">
        <v>3000000000</v>
      </c>
      <c r="E85" s="309">
        <v>3000000000</v>
      </c>
    </row>
    <row r="86" spans="1:5" ht="18" customHeight="1">
      <c r="A86" s="209" t="s">
        <v>1061</v>
      </c>
      <c r="B86" s="237" t="s">
        <v>1062</v>
      </c>
      <c r="C86" s="209"/>
      <c r="D86" s="309"/>
      <c r="E86" s="309"/>
    </row>
    <row r="87" spans="1:5" ht="18" customHeight="1">
      <c r="A87" s="240" t="s">
        <v>1063</v>
      </c>
      <c r="B87" s="237" t="s">
        <v>1064</v>
      </c>
      <c r="C87" s="209"/>
      <c r="D87" s="255">
        <f>D88+D90</f>
        <v>91465968368</v>
      </c>
      <c r="E87" s="255">
        <f>E88+E90</f>
        <v>37227741211</v>
      </c>
    </row>
    <row r="88" spans="1:8" ht="18" customHeight="1">
      <c r="A88" s="209" t="s">
        <v>1065</v>
      </c>
      <c r="B88" s="237" t="s">
        <v>1066</v>
      </c>
      <c r="C88" s="209"/>
      <c r="D88" s="309">
        <f>D81+D83</f>
        <v>88465968368</v>
      </c>
      <c r="E88" s="309">
        <f>E81+E83</f>
        <v>37227741211</v>
      </c>
      <c r="G88" s="304"/>
      <c r="H88" s="304"/>
    </row>
    <row r="89" spans="1:8" ht="18" customHeight="1">
      <c r="A89" s="238" t="s">
        <v>1167</v>
      </c>
      <c r="B89" s="237" t="s">
        <v>1067</v>
      </c>
      <c r="C89" s="209"/>
      <c r="D89" s="309">
        <v>77910592267</v>
      </c>
      <c r="E89" s="309">
        <v>8084672359</v>
      </c>
      <c r="G89" s="305"/>
      <c r="H89" s="305"/>
    </row>
    <row r="90" spans="1:5" ht="18" customHeight="1">
      <c r="A90" s="209" t="s">
        <v>1059</v>
      </c>
      <c r="B90" s="237" t="s">
        <v>1068</v>
      </c>
      <c r="C90" s="209"/>
      <c r="D90" s="309">
        <v>3000000000</v>
      </c>
      <c r="E90" s="309"/>
    </row>
    <row r="91" spans="1:5" ht="18" customHeight="1">
      <c r="A91" s="219" t="s">
        <v>1061</v>
      </c>
      <c r="B91" s="243" t="s">
        <v>1069</v>
      </c>
      <c r="C91" s="219"/>
      <c r="D91" s="312"/>
      <c r="E91" s="312"/>
    </row>
    <row r="92" spans="1:5" ht="18" customHeight="1">
      <c r="A92" s="245"/>
      <c r="B92" s="246"/>
      <c r="C92" s="245"/>
      <c r="D92" s="247"/>
      <c r="E92" s="247"/>
    </row>
    <row r="93" spans="1:5" ht="18" customHeight="1">
      <c r="A93" s="379" t="s">
        <v>1070</v>
      </c>
      <c r="B93" s="379"/>
      <c r="C93" s="379"/>
      <c r="D93" s="379"/>
      <c r="E93" s="379"/>
    </row>
    <row r="94" spans="1:5" ht="19.5" customHeight="1">
      <c r="A94" s="203" t="s">
        <v>1071</v>
      </c>
      <c r="B94" s="248"/>
      <c r="C94" s="205"/>
      <c r="D94" s="306"/>
      <c r="E94" s="306"/>
    </row>
    <row r="95" spans="1:5" ht="18" customHeight="1">
      <c r="A95" s="207" t="s">
        <v>1072</v>
      </c>
      <c r="B95" s="249" t="s">
        <v>1073</v>
      </c>
      <c r="C95" s="209"/>
      <c r="D95" s="188">
        <v>124216673800</v>
      </c>
      <c r="E95" s="188">
        <v>175452992800</v>
      </c>
    </row>
    <row r="96" spans="1:5" ht="18" customHeight="1">
      <c r="A96" s="207" t="s">
        <v>1074</v>
      </c>
      <c r="B96" s="249" t="s">
        <v>1075</v>
      </c>
      <c r="C96" s="209"/>
      <c r="D96" s="188">
        <v>51330508000</v>
      </c>
      <c r="E96" s="188">
        <v>176925574000</v>
      </c>
    </row>
    <row r="97" spans="1:8" ht="18" customHeight="1">
      <c r="A97" s="207" t="s">
        <v>1076</v>
      </c>
      <c r="B97" s="249" t="s">
        <v>1077</v>
      </c>
      <c r="C97" s="209"/>
      <c r="D97" s="251"/>
      <c r="E97" s="227"/>
      <c r="G97" s="62"/>
      <c r="H97" s="62"/>
    </row>
    <row r="98" spans="1:8" ht="18" customHeight="1">
      <c r="A98" s="207" t="s">
        <v>1078</v>
      </c>
      <c r="B98" s="249" t="s">
        <v>1079</v>
      </c>
      <c r="C98" s="209"/>
      <c r="D98" s="227"/>
      <c r="E98" s="227"/>
      <c r="G98" s="115"/>
      <c r="H98" s="252"/>
    </row>
    <row r="99" spans="1:5" ht="18" customHeight="1">
      <c r="A99" s="207" t="s">
        <v>1080</v>
      </c>
      <c r="B99" s="249" t="s">
        <v>1081</v>
      </c>
      <c r="C99" s="209"/>
      <c r="D99" s="250">
        <v>80538441007</v>
      </c>
      <c r="E99" s="250">
        <v>266522198662</v>
      </c>
    </row>
    <row r="100" spans="1:5" ht="18" customHeight="1">
      <c r="A100" s="207" t="s">
        <v>1082</v>
      </c>
      <c r="B100" s="249" t="s">
        <v>1083</v>
      </c>
      <c r="C100" s="209"/>
      <c r="D100" s="227">
        <v>162846386819</v>
      </c>
      <c r="E100" s="227">
        <v>264127574341</v>
      </c>
    </row>
    <row r="101" spans="1:5" ht="18" customHeight="1">
      <c r="A101" s="207" t="s">
        <v>1084</v>
      </c>
      <c r="B101" s="249" t="s">
        <v>1085</v>
      </c>
      <c r="C101" s="209"/>
      <c r="D101" s="227"/>
      <c r="E101" s="227"/>
    </row>
    <row r="102" spans="1:5" ht="18" customHeight="1">
      <c r="A102" s="207" t="s">
        <v>1086</v>
      </c>
      <c r="B102" s="249" t="s">
        <v>1087</v>
      </c>
      <c r="C102" s="209"/>
      <c r="D102" s="227"/>
      <c r="E102" s="227"/>
    </row>
    <row r="103" spans="1:5" ht="18" customHeight="1">
      <c r="A103" s="207" t="s">
        <v>1088</v>
      </c>
      <c r="B103" s="249" t="s">
        <v>1089</v>
      </c>
      <c r="C103" s="209"/>
      <c r="D103" s="227"/>
      <c r="E103" s="227"/>
    </row>
    <row r="104" spans="1:5" ht="30" customHeight="1">
      <c r="A104" s="207" t="s">
        <v>1090</v>
      </c>
      <c r="B104" s="249" t="s">
        <v>1091</v>
      </c>
      <c r="C104" s="209"/>
      <c r="D104" s="227"/>
      <c r="E104" s="227"/>
    </row>
    <row r="105" spans="1:5" ht="18" customHeight="1">
      <c r="A105" s="207" t="s">
        <v>1092</v>
      </c>
      <c r="B105" s="249" t="s">
        <v>1093</v>
      </c>
      <c r="C105" s="209"/>
      <c r="D105" s="227">
        <v>215257602</v>
      </c>
      <c r="E105" s="320">
        <v>261658585</v>
      </c>
    </row>
    <row r="106" spans="1:5" ht="18" customHeight="1">
      <c r="A106" s="207" t="s">
        <v>1094</v>
      </c>
      <c r="B106" s="249" t="s">
        <v>1095</v>
      </c>
      <c r="C106" s="209"/>
      <c r="D106" s="227"/>
      <c r="E106" s="227"/>
    </row>
    <row r="107" spans="1:5" ht="18" customHeight="1">
      <c r="A107" s="207" t="s">
        <v>1096</v>
      </c>
      <c r="B107" s="249" t="s">
        <v>1097</v>
      </c>
      <c r="C107" s="209"/>
      <c r="D107" s="227"/>
      <c r="E107" s="227"/>
    </row>
    <row r="108" spans="1:5" ht="18" customHeight="1">
      <c r="A108" s="207" t="s">
        <v>1098</v>
      </c>
      <c r="B108" s="249" t="s">
        <v>1099</v>
      </c>
      <c r="C108" s="209"/>
      <c r="D108" s="188">
        <v>9602312686</v>
      </c>
      <c r="E108" s="320">
        <v>13249003821</v>
      </c>
    </row>
    <row r="109" spans="1:5" ht="18" customHeight="1">
      <c r="A109" s="207" t="s">
        <v>1100</v>
      </c>
      <c r="B109" s="249" t="s">
        <v>1101</v>
      </c>
      <c r="C109" s="209"/>
      <c r="D109" s="188">
        <v>83600000</v>
      </c>
      <c r="E109" s="320">
        <v>811850000</v>
      </c>
    </row>
    <row r="110" spans="1:5" ht="18" customHeight="1">
      <c r="A110" s="253" t="s">
        <v>1102</v>
      </c>
      <c r="B110" s="249" t="s">
        <v>1103</v>
      </c>
      <c r="C110" s="209"/>
      <c r="D110" s="227">
        <f>D95+D99+D108-D96-D100-D105-D109</f>
        <v>-118324928</v>
      </c>
      <c r="E110" s="227">
        <f>E95+E99+E108-E96-E100-E105-E109</f>
        <v>13097538357</v>
      </c>
    </row>
    <row r="111" spans="1:5" ht="18" customHeight="1">
      <c r="A111" s="212" t="s">
        <v>1104</v>
      </c>
      <c r="B111" s="249" t="s">
        <v>1105</v>
      </c>
      <c r="C111" s="209"/>
      <c r="D111" s="242">
        <f>D112</f>
        <v>10673613974</v>
      </c>
      <c r="E111" s="242">
        <f>E112</f>
        <v>16045334782</v>
      </c>
    </row>
    <row r="112" spans="1:5" ht="24.75" customHeight="1">
      <c r="A112" s="207" t="s">
        <v>1055</v>
      </c>
      <c r="B112" s="249" t="s">
        <v>1106</v>
      </c>
      <c r="C112" s="209"/>
      <c r="D112" s="227">
        <f>SUM(D113:D115)</f>
        <v>10673613974</v>
      </c>
      <c r="E112" s="227">
        <f>SUM(E113:E115)</f>
        <v>16045334782</v>
      </c>
    </row>
    <row r="113" spans="1:5" ht="55.5" customHeight="1">
      <c r="A113" s="254" t="s">
        <v>1107</v>
      </c>
      <c r="B113" s="249" t="s">
        <v>1108</v>
      </c>
      <c r="C113" s="209"/>
      <c r="D113" s="227">
        <v>3450115144</v>
      </c>
      <c r="E113" s="227">
        <v>3779547340</v>
      </c>
    </row>
    <row r="114" spans="1:5" ht="54.75" customHeight="1">
      <c r="A114" s="254" t="s">
        <v>1109</v>
      </c>
      <c r="B114" s="249" t="s">
        <v>1110</v>
      </c>
      <c r="C114" s="209"/>
      <c r="D114" s="227"/>
      <c r="E114" s="227"/>
    </row>
    <row r="115" spans="1:5" ht="32.25" customHeight="1">
      <c r="A115" s="254" t="s">
        <v>1170</v>
      </c>
      <c r="B115" s="249" t="s">
        <v>1111</v>
      </c>
      <c r="C115" s="209"/>
      <c r="D115" s="227">
        <v>7223498830</v>
      </c>
      <c r="E115" s="227">
        <v>12265787442</v>
      </c>
    </row>
    <row r="116" spans="1:5" ht="18" customHeight="1">
      <c r="A116" s="254" t="s">
        <v>1112</v>
      </c>
      <c r="B116" s="249" t="s">
        <v>1113</v>
      </c>
      <c r="C116" s="209"/>
      <c r="D116" s="227"/>
      <c r="E116" s="227"/>
    </row>
    <row r="117" spans="1:5" ht="39.75" customHeight="1">
      <c r="A117" s="254" t="s">
        <v>1114</v>
      </c>
      <c r="B117" s="249" t="s">
        <v>1115</v>
      </c>
      <c r="C117" s="209"/>
      <c r="D117" s="227"/>
      <c r="E117" s="227"/>
    </row>
    <row r="118" spans="1:5" ht="18" customHeight="1">
      <c r="A118" s="207" t="s">
        <v>1059</v>
      </c>
      <c r="B118" s="249" t="s">
        <v>1116</v>
      </c>
      <c r="C118" s="209"/>
      <c r="D118" s="227"/>
      <c r="E118" s="227"/>
    </row>
    <row r="119" spans="1:5" ht="18" customHeight="1">
      <c r="A119" s="207" t="s">
        <v>1117</v>
      </c>
      <c r="B119" s="249" t="s">
        <v>1118</v>
      </c>
      <c r="C119" s="209"/>
      <c r="D119" s="227"/>
      <c r="E119" s="227"/>
    </row>
    <row r="120" spans="1:8" ht="30.75" customHeight="1">
      <c r="A120" s="212" t="s">
        <v>1119</v>
      </c>
      <c r="B120" s="249" t="s">
        <v>1120</v>
      </c>
      <c r="C120" s="209"/>
      <c r="D120" s="242">
        <f>D110+D111</f>
        <v>10555289046</v>
      </c>
      <c r="E120" s="242">
        <f>E110+E111</f>
        <v>29142873139</v>
      </c>
      <c r="G120" s="56"/>
      <c r="H120" s="115"/>
    </row>
    <row r="121" spans="1:5" ht="18" customHeight="1">
      <c r="A121" s="207" t="s">
        <v>1065</v>
      </c>
      <c r="B121" s="249" t="s">
        <v>1121</v>
      </c>
      <c r="C121" s="209"/>
      <c r="D121" s="227"/>
      <c r="E121" s="227"/>
    </row>
    <row r="122" spans="1:7" ht="42.75" customHeight="1">
      <c r="A122" s="254" t="s">
        <v>1107</v>
      </c>
      <c r="B122" s="249" t="s">
        <v>1122</v>
      </c>
      <c r="C122" s="209"/>
      <c r="D122" s="251">
        <v>3535625301</v>
      </c>
      <c r="E122" s="251">
        <v>12234906540</v>
      </c>
      <c r="G122" s="115"/>
    </row>
    <row r="123" spans="1:5" ht="58.5" customHeight="1">
      <c r="A123" s="254" t="s">
        <v>1109</v>
      </c>
      <c r="B123" s="249" t="s">
        <v>1123</v>
      </c>
      <c r="C123" s="209"/>
      <c r="D123" s="227"/>
      <c r="E123" s="227"/>
    </row>
    <row r="124" spans="1:5" ht="18" customHeight="1">
      <c r="A124" s="254" t="s">
        <v>1170</v>
      </c>
      <c r="B124" s="249" t="s">
        <v>1124</v>
      </c>
      <c r="C124" s="209"/>
      <c r="D124" s="227">
        <f>'[2]Sheet1'!$G$25-'[2]Sheet1'!$G$27-'[2]Sheet1'!$G$33</f>
        <v>7019663745</v>
      </c>
      <c r="E124" s="227">
        <f>19137291590-2229129278-195713</f>
        <v>16907966599</v>
      </c>
    </row>
    <row r="125" spans="1:5" ht="18" customHeight="1">
      <c r="A125" s="254" t="s">
        <v>1112</v>
      </c>
      <c r="B125" s="249" t="s">
        <v>1125</v>
      </c>
      <c r="C125" s="209"/>
      <c r="D125" s="227"/>
      <c r="E125" s="227"/>
    </row>
    <row r="126" spans="1:5" ht="33" customHeight="1">
      <c r="A126" s="254" t="s">
        <v>1114</v>
      </c>
      <c r="B126" s="249" t="s">
        <v>1126</v>
      </c>
      <c r="C126" s="209"/>
      <c r="D126" s="227"/>
      <c r="E126" s="227"/>
    </row>
    <row r="127" spans="1:5" ht="27.75" customHeight="1">
      <c r="A127" s="207" t="s">
        <v>1059</v>
      </c>
      <c r="B127" s="249" t="s">
        <v>1127</v>
      </c>
      <c r="C127" s="209"/>
      <c r="D127" s="227"/>
      <c r="E127" s="227"/>
    </row>
    <row r="128" spans="1:5" ht="29.25" customHeight="1">
      <c r="A128" s="217" t="s">
        <v>1117</v>
      </c>
      <c r="B128" s="256" t="s">
        <v>1128</v>
      </c>
      <c r="C128" s="219"/>
      <c r="D128" s="244"/>
      <c r="E128" s="244"/>
    </row>
    <row r="130" spans="1:5" ht="18.75">
      <c r="A130" s="11"/>
      <c r="B130" s="11"/>
      <c r="C130" s="8" t="s">
        <v>53</v>
      </c>
      <c r="D130" s="8"/>
      <c r="E130" s="201"/>
    </row>
    <row r="131" spans="1:5" ht="14.25">
      <c r="A131" s="133" t="s">
        <v>871</v>
      </c>
      <c r="B131" s="202"/>
      <c r="C131" s="202"/>
      <c r="D131" s="371" t="s">
        <v>37</v>
      </c>
      <c r="E131" s="371"/>
    </row>
    <row r="136" spans="1:5" ht="12.75">
      <c r="A136" t="s">
        <v>872</v>
      </c>
      <c r="D136" s="372" t="s">
        <v>415</v>
      </c>
      <c r="E136" s="372"/>
    </row>
  </sheetData>
  <sheetProtection/>
  <protectedRanges>
    <protectedRange sqref="E67 E57:E58 E9:E10 E5 E71:E79 E48:E49 E51:E53 E36 E69 E113:E119 E89:E92 E95:E109 E121:E128 E40:E46 E12:E34 E62:E65 E84 E86" name="Range1_1"/>
    <protectedRange sqref="E87:E88 D62:D67 D95:D128 E47 E110:E112 D60:E60 D40:D49 E81:E82 E35 E120 D5:D7 D9:D10 D51:D58 D12:D38 E7 D69:D88 D90:D92 E85" name="Range1_1_1"/>
    <protectedRange sqref="D59" name="Range1_1_2"/>
  </protectedRanges>
  <mergeCells count="4">
    <mergeCell ref="A3:E3"/>
    <mergeCell ref="A93:E93"/>
    <mergeCell ref="D131:E131"/>
    <mergeCell ref="D136:E136"/>
  </mergeCells>
  <printOptions/>
  <pageMargins left="0.25" right="0.25" top="0.73" bottom="0.6" header="0.41" footer="0.32"/>
  <pageSetup firstPageNumber="10" useFirstPageNumber="1" horizontalDpi="600" verticalDpi="600" orientation="portrait" r:id="rId1"/>
  <headerFooter alignWithMargins="0">
    <oddHeader>&amp;LCÔNG TY CP CHỨNG KHOÁN PHÚ GIA&amp;RBÁO CÁO TÀI CHÍNH QUÝ 2-2016</oddHeader>
    <oddFooter>&amp;CPage &amp;P</oddFooter>
  </headerFooter>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A1" sqref="A1:A2"/>
    </sheetView>
  </sheetViews>
  <sheetFormatPr defaultColWidth="9.140625" defaultRowHeight="12.75"/>
  <cols>
    <col min="1" max="1" width="33.57421875" style="0" customWidth="1"/>
    <col min="2" max="2" width="4.8515625" style="0" customWidth="1"/>
    <col min="3" max="3" width="3.8515625" style="0" customWidth="1"/>
    <col min="4" max="4" width="13.28125" style="0" customWidth="1"/>
    <col min="5" max="5" width="13.57421875" style="0" customWidth="1"/>
    <col min="6" max="6" width="11.7109375" style="0" customWidth="1"/>
    <col min="7" max="7" width="11.421875" style="0" customWidth="1"/>
    <col min="8" max="8" width="11.57421875" style="0" customWidth="1"/>
    <col min="9" max="9" width="7.140625" style="0" customWidth="1"/>
    <col min="10" max="10" width="13.28125" style="0" customWidth="1"/>
    <col min="11" max="11" width="13.140625" style="0" customWidth="1"/>
    <col min="13" max="13" width="15.57421875" style="0" bestFit="1" customWidth="1"/>
    <col min="14" max="14" width="17.7109375" style="0" bestFit="1" customWidth="1"/>
  </cols>
  <sheetData>
    <row r="1" ht="12.75">
      <c r="A1" t="s">
        <v>0</v>
      </c>
    </row>
    <row r="2" ht="12.75">
      <c r="A2" t="s">
        <v>1</v>
      </c>
    </row>
    <row r="3" spans="1:11" ht="36" customHeight="1">
      <c r="A3" s="380" t="s">
        <v>1129</v>
      </c>
      <c r="B3" s="380"/>
      <c r="C3" s="380"/>
      <c r="D3" s="380"/>
      <c r="E3" s="380"/>
      <c r="F3" s="380"/>
      <c r="G3" s="380"/>
      <c r="H3" s="380"/>
      <c r="I3" s="380"/>
      <c r="J3" s="380"/>
      <c r="K3" s="380"/>
    </row>
    <row r="4" spans="1:11" ht="12.75">
      <c r="A4" s="374" t="s">
        <v>1172</v>
      </c>
      <c r="B4" s="381" t="s">
        <v>78</v>
      </c>
      <c r="C4" s="381" t="s">
        <v>79</v>
      </c>
      <c r="D4" s="376" t="s">
        <v>1130</v>
      </c>
      <c r="E4" s="376"/>
      <c r="F4" s="376" t="s">
        <v>1131</v>
      </c>
      <c r="G4" s="376"/>
      <c r="H4" s="376"/>
      <c r="I4" s="376"/>
      <c r="J4" s="376" t="s">
        <v>622</v>
      </c>
      <c r="K4" s="376"/>
    </row>
    <row r="5" spans="1:11" ht="12.75" customHeight="1">
      <c r="A5" s="374"/>
      <c r="B5" s="382"/>
      <c r="C5" s="382"/>
      <c r="D5" s="384" t="s">
        <v>555</v>
      </c>
      <c r="E5" s="384" t="s">
        <v>554</v>
      </c>
      <c r="F5" s="376" t="s">
        <v>555</v>
      </c>
      <c r="G5" s="376"/>
      <c r="H5" s="376" t="s">
        <v>554</v>
      </c>
      <c r="I5" s="376"/>
      <c r="J5" s="384" t="s">
        <v>555</v>
      </c>
      <c r="K5" s="384" t="s">
        <v>554</v>
      </c>
    </row>
    <row r="6" spans="1:11" ht="12.75">
      <c r="A6" s="374"/>
      <c r="B6" s="383"/>
      <c r="C6" s="383"/>
      <c r="D6" s="385"/>
      <c r="E6" s="385"/>
      <c r="F6" s="257" t="s">
        <v>1132</v>
      </c>
      <c r="G6" s="257" t="s">
        <v>1133</v>
      </c>
      <c r="H6" s="257" t="s">
        <v>1132</v>
      </c>
      <c r="I6" s="257" t="s">
        <v>1133</v>
      </c>
      <c r="J6" s="385"/>
      <c r="K6" s="385"/>
    </row>
    <row r="7" spans="1:11" ht="18" customHeight="1">
      <c r="A7" s="258" t="s">
        <v>1134</v>
      </c>
      <c r="B7" s="259">
        <v>7001</v>
      </c>
      <c r="C7" s="260"/>
      <c r="D7" s="260"/>
      <c r="E7" s="260"/>
      <c r="F7" s="260"/>
      <c r="G7" s="261"/>
      <c r="H7" s="260"/>
      <c r="I7" s="260"/>
      <c r="J7" s="260"/>
      <c r="K7" s="260"/>
    </row>
    <row r="8" spans="1:11" ht="18" customHeight="1">
      <c r="A8" s="262" t="s">
        <v>285</v>
      </c>
      <c r="B8" s="259">
        <v>7002</v>
      </c>
      <c r="C8" s="260"/>
      <c r="D8" s="263">
        <v>155000000000</v>
      </c>
      <c r="E8" s="263">
        <v>155000000000</v>
      </c>
      <c r="F8" s="264"/>
      <c r="G8" s="265"/>
      <c r="H8" s="264"/>
      <c r="I8" s="264"/>
      <c r="J8" s="263">
        <v>155000000000</v>
      </c>
      <c r="K8" s="263">
        <v>155000000000</v>
      </c>
    </row>
    <row r="9" spans="1:11" ht="18" customHeight="1">
      <c r="A9" s="266" t="s">
        <v>1135</v>
      </c>
      <c r="B9" s="259">
        <v>7003</v>
      </c>
      <c r="C9" s="260"/>
      <c r="D9" s="264"/>
      <c r="E9" s="263"/>
      <c r="F9" s="264"/>
      <c r="G9" s="265"/>
      <c r="H9" s="264"/>
      <c r="I9" s="264"/>
      <c r="J9" s="264"/>
      <c r="K9" s="264"/>
    </row>
    <row r="10" spans="1:11" ht="18" customHeight="1">
      <c r="A10" s="266" t="s">
        <v>1136</v>
      </c>
      <c r="B10" s="259">
        <v>7004</v>
      </c>
      <c r="C10" s="260"/>
      <c r="D10" s="264"/>
      <c r="E10" s="264"/>
      <c r="F10" s="264"/>
      <c r="G10" s="265"/>
      <c r="H10" s="264"/>
      <c r="I10" s="264"/>
      <c r="J10" s="264"/>
      <c r="K10" s="264"/>
    </row>
    <row r="11" spans="1:11" ht="18" customHeight="1">
      <c r="A11" s="266" t="s">
        <v>1137</v>
      </c>
      <c r="B11" s="259">
        <v>7005</v>
      </c>
      <c r="C11" s="260"/>
      <c r="D11" s="264"/>
      <c r="E11" s="264"/>
      <c r="F11" s="264"/>
      <c r="G11" s="265"/>
      <c r="H11" s="264"/>
      <c r="I11" s="264"/>
      <c r="J11" s="264"/>
      <c r="K11" s="264"/>
    </row>
    <row r="12" spans="1:11" ht="18" customHeight="1">
      <c r="A12" s="266" t="s">
        <v>1138</v>
      </c>
      <c r="B12" s="259">
        <v>7006</v>
      </c>
      <c r="C12" s="260"/>
      <c r="D12" s="264"/>
      <c r="E12" s="264"/>
      <c r="F12" s="264"/>
      <c r="G12" s="265"/>
      <c r="H12" s="264"/>
      <c r="I12" s="264"/>
      <c r="J12" s="264"/>
      <c r="K12" s="264"/>
    </row>
    <row r="13" spans="1:11" ht="18" customHeight="1">
      <c r="A13" s="266" t="s">
        <v>1139</v>
      </c>
      <c r="B13" s="259">
        <v>7007</v>
      </c>
      <c r="C13" s="260"/>
      <c r="D13" s="264"/>
      <c r="E13" s="264"/>
      <c r="F13" s="264"/>
      <c r="G13" s="265"/>
      <c r="H13" s="264"/>
      <c r="I13" s="264"/>
      <c r="J13" s="264"/>
      <c r="K13" s="264"/>
    </row>
    <row r="14" spans="1:11" ht="18" customHeight="1">
      <c r="A14" s="262" t="s">
        <v>1140</v>
      </c>
      <c r="B14" s="259">
        <v>7008</v>
      </c>
      <c r="C14" s="260"/>
      <c r="D14" s="264"/>
      <c r="E14" s="264"/>
      <c r="F14" s="264"/>
      <c r="G14" s="265"/>
      <c r="H14" s="264"/>
      <c r="I14" s="264"/>
      <c r="J14" s="264"/>
      <c r="K14" s="264"/>
    </row>
    <row r="15" spans="1:11" ht="18" customHeight="1">
      <c r="A15" s="262" t="s">
        <v>1141</v>
      </c>
      <c r="B15" s="259">
        <v>7009</v>
      </c>
      <c r="C15" s="260"/>
      <c r="D15" s="264"/>
      <c r="E15" s="264"/>
      <c r="F15" s="264"/>
      <c r="G15" s="265"/>
      <c r="H15" s="264"/>
      <c r="I15" s="264"/>
      <c r="J15" s="264"/>
      <c r="K15" s="264"/>
    </row>
    <row r="16" spans="1:11" ht="27" customHeight="1">
      <c r="A16" s="262" t="s">
        <v>1142</v>
      </c>
      <c r="B16" s="259">
        <v>7010</v>
      </c>
      <c r="C16" s="260"/>
      <c r="D16" s="264"/>
      <c r="E16" s="264"/>
      <c r="F16" s="264"/>
      <c r="G16" s="265"/>
      <c r="H16" s="264"/>
      <c r="I16" s="264"/>
      <c r="J16" s="264"/>
      <c r="K16" s="264"/>
    </row>
    <row r="17" spans="1:11" ht="24" customHeight="1">
      <c r="A17" s="262" t="s">
        <v>1143</v>
      </c>
      <c r="B17" s="259">
        <v>7011</v>
      </c>
      <c r="C17" s="260"/>
      <c r="D17" s="264"/>
      <c r="E17" s="264"/>
      <c r="F17" s="264"/>
      <c r="G17" s="265"/>
      <c r="H17" s="264"/>
      <c r="I17" s="264"/>
      <c r="J17" s="264"/>
      <c r="K17" s="264"/>
    </row>
    <row r="18" spans="1:11" ht="18" customHeight="1">
      <c r="A18" s="262" t="s">
        <v>1144</v>
      </c>
      <c r="B18" s="259">
        <v>7012</v>
      </c>
      <c r="C18" s="260"/>
      <c r="D18" s="264"/>
      <c r="E18" s="264"/>
      <c r="F18" s="264"/>
      <c r="G18" s="265"/>
      <c r="H18" s="264"/>
      <c r="I18" s="264"/>
      <c r="J18" s="264"/>
      <c r="K18" s="264"/>
    </row>
    <row r="19" spans="1:11" ht="31.5" customHeight="1">
      <c r="A19" s="262" t="s">
        <v>1145</v>
      </c>
      <c r="B19" s="259">
        <v>7013</v>
      </c>
      <c r="C19" s="260"/>
      <c r="D19" s="264"/>
      <c r="E19" s="264"/>
      <c r="F19" s="264"/>
      <c r="G19" s="265"/>
      <c r="H19" s="264"/>
      <c r="I19" s="264"/>
      <c r="J19" s="264"/>
      <c r="K19" s="264"/>
    </row>
    <row r="20" spans="1:14" ht="18" customHeight="1">
      <c r="A20" s="262" t="s">
        <v>1146</v>
      </c>
      <c r="B20" s="259">
        <v>7014</v>
      </c>
      <c r="C20" s="260"/>
      <c r="D20" s="282">
        <v>-40343031031</v>
      </c>
      <c r="E20" s="282">
        <v>-40478689347</v>
      </c>
      <c r="F20" s="321">
        <f>'BC TN'!G65</f>
        <v>3349664981</v>
      </c>
      <c r="G20" s="322">
        <v>150000000</v>
      </c>
      <c r="H20" s="321">
        <f>'BC TN'!D65</f>
        <v>449137095</v>
      </c>
      <c r="I20" s="321"/>
      <c r="J20" s="323">
        <f>D20+F20-G20</f>
        <v>-37143366050</v>
      </c>
      <c r="K20" s="323">
        <f>E20+H20</f>
        <v>-40029552252</v>
      </c>
      <c r="M20" s="113"/>
      <c r="N20" s="113"/>
    </row>
    <row r="21" spans="1:14" ht="18" customHeight="1">
      <c r="A21" s="266" t="s">
        <v>1147</v>
      </c>
      <c r="B21" s="259">
        <v>7015</v>
      </c>
      <c r="C21" s="260"/>
      <c r="D21" s="324"/>
      <c r="E21" s="324"/>
      <c r="F21" s="324"/>
      <c r="G21" s="325"/>
      <c r="H21" s="324"/>
      <c r="I21" s="324"/>
      <c r="J21" s="324"/>
      <c r="K21" s="324"/>
      <c r="M21" s="113"/>
      <c r="N21" s="113"/>
    </row>
    <row r="22" spans="1:11" ht="18" customHeight="1">
      <c r="A22" s="266" t="s">
        <v>1148</v>
      </c>
      <c r="B22" s="259">
        <v>7016</v>
      </c>
      <c r="C22" s="260"/>
      <c r="D22" s="324"/>
      <c r="E22" s="324"/>
      <c r="F22" s="324"/>
      <c r="G22" s="325"/>
      <c r="H22" s="324"/>
      <c r="I22" s="324"/>
      <c r="J22" s="324"/>
      <c r="K22" s="324"/>
    </row>
    <row r="23" spans="1:14" ht="18" customHeight="1">
      <c r="A23" s="258" t="s">
        <v>1179</v>
      </c>
      <c r="B23" s="259">
        <v>7017</v>
      </c>
      <c r="C23" s="260"/>
      <c r="D23" s="326">
        <f>D8+D20</f>
        <v>114656968969</v>
      </c>
      <c r="E23" s="326">
        <f>E8+E20</f>
        <v>114521310653</v>
      </c>
      <c r="F23" s="326">
        <f>F8+F20</f>
        <v>3349664981</v>
      </c>
      <c r="G23" s="326">
        <f>G8+G20</f>
        <v>150000000</v>
      </c>
      <c r="H23" s="326">
        <f>H8+H20</f>
        <v>449137095</v>
      </c>
      <c r="I23" s="327">
        <f>I20</f>
        <v>0</v>
      </c>
      <c r="J23" s="326">
        <f>J8+J20</f>
        <v>117856633950</v>
      </c>
      <c r="K23" s="326">
        <f>K8+K20</f>
        <v>114970447748</v>
      </c>
      <c r="N23" s="62"/>
    </row>
    <row r="24" spans="1:11" ht="18" customHeight="1">
      <c r="A24" s="258" t="s">
        <v>1149</v>
      </c>
      <c r="B24" s="259">
        <v>7018</v>
      </c>
      <c r="C24" s="260"/>
      <c r="D24" s="264"/>
      <c r="E24" s="264"/>
      <c r="F24" s="264"/>
      <c r="G24" s="265"/>
      <c r="H24" s="264"/>
      <c r="I24" s="264"/>
      <c r="J24" s="264"/>
      <c r="K24" s="264"/>
    </row>
    <row r="25" spans="1:11" ht="34.5" customHeight="1">
      <c r="A25" s="262" t="s">
        <v>1150</v>
      </c>
      <c r="B25" s="259">
        <v>7019</v>
      </c>
      <c r="C25" s="260"/>
      <c r="D25" s="260"/>
      <c r="E25" s="260"/>
      <c r="F25" s="260"/>
      <c r="G25" s="261"/>
      <c r="H25" s="260"/>
      <c r="I25" s="260"/>
      <c r="J25" s="260"/>
      <c r="K25" s="260"/>
    </row>
    <row r="26" spans="1:11" ht="40.5" customHeight="1">
      <c r="A26" s="262" t="s">
        <v>1151</v>
      </c>
      <c r="B26" s="259">
        <v>7020</v>
      </c>
      <c r="C26" s="260"/>
      <c r="D26" s="260"/>
      <c r="E26" s="260"/>
      <c r="F26" s="260"/>
      <c r="G26" s="261"/>
      <c r="H26" s="260"/>
      <c r="I26" s="260"/>
      <c r="J26" s="260"/>
      <c r="K26" s="260"/>
    </row>
    <row r="27" spans="1:11" ht="31.5" customHeight="1">
      <c r="A27" s="262" t="s">
        <v>1152</v>
      </c>
      <c r="B27" s="259">
        <v>7021</v>
      </c>
      <c r="C27" s="260"/>
      <c r="D27" s="260"/>
      <c r="E27" s="260"/>
      <c r="F27" s="260"/>
      <c r="G27" s="261"/>
      <c r="H27" s="260"/>
      <c r="I27" s="260"/>
      <c r="J27" s="260"/>
      <c r="K27" s="260"/>
    </row>
    <row r="28" spans="1:11" ht="30" customHeight="1">
      <c r="A28" s="262" t="s">
        <v>1153</v>
      </c>
      <c r="B28" s="259">
        <v>7022</v>
      </c>
      <c r="C28" s="260"/>
      <c r="D28" s="260"/>
      <c r="E28" s="260"/>
      <c r="F28" s="260"/>
      <c r="G28" s="261"/>
      <c r="H28" s="260"/>
      <c r="I28" s="260"/>
      <c r="J28" s="260"/>
      <c r="K28" s="260"/>
    </row>
    <row r="29" spans="1:11" ht="31.5" customHeight="1">
      <c r="A29" s="262" t="s">
        <v>1154</v>
      </c>
      <c r="B29" s="259">
        <v>7023</v>
      </c>
      <c r="C29" s="260"/>
      <c r="D29" s="260"/>
      <c r="E29" s="260"/>
      <c r="F29" s="260"/>
      <c r="G29" s="261"/>
      <c r="H29" s="260"/>
      <c r="I29" s="260"/>
      <c r="J29" s="260"/>
      <c r="K29" s="260"/>
    </row>
    <row r="30" spans="1:11" ht="29.25" customHeight="1">
      <c r="A30" s="262" t="s">
        <v>1155</v>
      </c>
      <c r="B30" s="259">
        <v>7024</v>
      </c>
      <c r="C30" s="260"/>
      <c r="D30" s="260"/>
      <c r="E30" s="260"/>
      <c r="F30" s="260"/>
      <c r="G30" s="261"/>
      <c r="H30" s="260"/>
      <c r="I30" s="260"/>
      <c r="J30" s="260"/>
      <c r="K30" s="260"/>
    </row>
    <row r="31" spans="1:11" ht="30" customHeight="1">
      <c r="A31" s="262" t="s">
        <v>1156</v>
      </c>
      <c r="B31" s="259">
        <v>7025</v>
      </c>
      <c r="C31" s="260"/>
      <c r="D31" s="260"/>
      <c r="E31" s="260"/>
      <c r="F31" s="260"/>
      <c r="G31" s="261"/>
      <c r="H31" s="260"/>
      <c r="I31" s="260"/>
      <c r="J31" s="260"/>
      <c r="K31" s="260"/>
    </row>
    <row r="32" spans="1:11" ht="18" customHeight="1">
      <c r="A32" s="262" t="s">
        <v>1157</v>
      </c>
      <c r="B32" s="259">
        <v>7026</v>
      </c>
      <c r="C32" s="260"/>
      <c r="D32" s="260"/>
      <c r="E32" s="260"/>
      <c r="F32" s="260"/>
      <c r="G32" s="261"/>
      <c r="H32" s="260"/>
      <c r="I32" s="260"/>
      <c r="J32" s="260"/>
      <c r="K32" s="260"/>
    </row>
    <row r="33" spans="1:11" ht="18" customHeight="1">
      <c r="A33" s="262" t="s">
        <v>1158</v>
      </c>
      <c r="B33" s="259">
        <v>7027</v>
      </c>
      <c r="C33" s="260"/>
      <c r="D33" s="260"/>
      <c r="E33" s="260"/>
      <c r="F33" s="260"/>
      <c r="G33" s="261"/>
      <c r="H33" s="260"/>
      <c r="I33" s="260"/>
      <c r="J33" s="260"/>
      <c r="K33" s="260"/>
    </row>
    <row r="34" spans="1:11" ht="30.75" customHeight="1">
      <c r="A34" s="262" t="s">
        <v>1159</v>
      </c>
      <c r="B34" s="259">
        <v>7028</v>
      </c>
      <c r="C34" s="260"/>
      <c r="D34" s="260"/>
      <c r="E34" s="260"/>
      <c r="F34" s="260"/>
      <c r="G34" s="261"/>
      <c r="H34" s="260"/>
      <c r="I34" s="260"/>
      <c r="J34" s="260"/>
      <c r="K34" s="260"/>
    </row>
    <row r="35" spans="1:11" ht="18" customHeight="1">
      <c r="A35" s="258" t="s">
        <v>1179</v>
      </c>
      <c r="B35" s="267">
        <v>7029</v>
      </c>
      <c r="C35" s="260"/>
      <c r="D35" s="260"/>
      <c r="E35" s="260"/>
      <c r="F35" s="260"/>
      <c r="G35" s="261"/>
      <c r="H35" s="260"/>
      <c r="I35" s="260"/>
      <c r="J35" s="260"/>
      <c r="K35" s="260"/>
    </row>
    <row r="37" spans="1:8" ht="18.75">
      <c r="A37" s="11"/>
      <c r="B37" s="11"/>
      <c r="C37" s="8"/>
      <c r="D37" s="8"/>
      <c r="E37" s="201"/>
      <c r="H37" s="8" t="s">
        <v>556</v>
      </c>
    </row>
    <row r="38" spans="1:11" ht="14.25">
      <c r="A38" s="133" t="s">
        <v>873</v>
      </c>
      <c r="B38" s="202"/>
      <c r="C38" s="202"/>
      <c r="D38" s="371" t="s">
        <v>37</v>
      </c>
      <c r="E38" s="371"/>
      <c r="F38" s="268"/>
      <c r="J38" s="371" t="s">
        <v>37</v>
      </c>
      <c r="K38" s="371"/>
    </row>
    <row r="43" spans="1:10" ht="12.75">
      <c r="A43" t="s">
        <v>1161</v>
      </c>
      <c r="D43" t="s">
        <v>1160</v>
      </c>
      <c r="J43" t="s">
        <v>415</v>
      </c>
    </row>
  </sheetData>
  <sheetProtection/>
  <protectedRanges>
    <protectedRange sqref="E20" name="Range1_1"/>
  </protectedRanges>
  <mergeCells count="15">
    <mergeCell ref="H5:I5"/>
    <mergeCell ref="J5:J6"/>
    <mergeCell ref="K5:K6"/>
    <mergeCell ref="D38:E38"/>
    <mergeCell ref="J38:K38"/>
    <mergeCell ref="A3:K3"/>
    <mergeCell ref="A4:A6"/>
    <mergeCell ref="B4:B6"/>
    <mergeCell ref="C4:C6"/>
    <mergeCell ref="D4:E4"/>
    <mergeCell ref="F4:I4"/>
    <mergeCell ref="J4:K4"/>
    <mergeCell ref="D5:D6"/>
    <mergeCell ref="E5:E6"/>
    <mergeCell ref="F5:G5"/>
  </mergeCells>
  <printOptions/>
  <pageMargins left="0.2" right="0.2" top="0.57" bottom="0.3937007874015748" header="0.2755905511811024" footer="0.2362204724409449"/>
  <pageSetup firstPageNumber="14" useFirstPageNumber="1" horizontalDpi="600" verticalDpi="600" orientation="landscape" r:id="rId1"/>
  <headerFooter alignWithMargins="0">
    <oddHeader>&amp;LCÔNG TY CP CHỨNG KHOÁN PHÚ GIA&amp;RBÁO CÁO TÀI CHÍNH QUÝ 2-2016</oddHeader>
    <oddFooter>&amp;CPage &amp;P</oddFooter>
  </headerFooter>
</worksheet>
</file>

<file path=xl/worksheets/sheet5.xml><?xml version="1.0" encoding="utf-8"?>
<worksheet xmlns="http://schemas.openxmlformats.org/spreadsheetml/2006/main" xmlns:r="http://schemas.openxmlformats.org/officeDocument/2006/relationships">
  <dimension ref="A1:E117"/>
  <sheetViews>
    <sheetView workbookViewId="0" topLeftCell="A1">
      <selection activeCell="A1" sqref="A1:A2"/>
    </sheetView>
  </sheetViews>
  <sheetFormatPr defaultColWidth="9.140625" defaultRowHeight="12.75"/>
  <cols>
    <col min="1" max="16384" width="104.28125" style="158" customWidth="1"/>
  </cols>
  <sheetData>
    <row r="1" ht="14.25">
      <c r="A1" t="s">
        <v>0</v>
      </c>
    </row>
    <row r="2" ht="14.25">
      <c r="A2" t="s">
        <v>1</v>
      </c>
    </row>
    <row r="3" spans="1:2" ht="15">
      <c r="A3" s="157" t="s">
        <v>918</v>
      </c>
      <c r="B3" s="39" t="s">
        <v>917</v>
      </c>
    </row>
    <row r="4" spans="1:2" ht="18" customHeight="1">
      <c r="A4" s="159" t="s">
        <v>720</v>
      </c>
      <c r="B4" s="160"/>
    </row>
    <row r="5" ht="34.5" customHeight="1">
      <c r="A5" s="165" t="s">
        <v>919</v>
      </c>
    </row>
    <row r="6" spans="1:5" ht="29.25" customHeight="1">
      <c r="A6" s="165" t="s">
        <v>558</v>
      </c>
      <c r="B6" s="161"/>
      <c r="C6" s="161"/>
      <c r="D6" s="161"/>
      <c r="E6" s="161"/>
    </row>
    <row r="7" ht="18" customHeight="1">
      <c r="A7" s="34"/>
    </row>
    <row r="8" ht="18" customHeight="1">
      <c r="A8" s="26" t="s">
        <v>920</v>
      </c>
    </row>
    <row r="9" spans="1:3" ht="97.5" customHeight="1">
      <c r="A9" s="162" t="s">
        <v>905</v>
      </c>
      <c r="B9" s="162"/>
      <c r="C9" s="162"/>
    </row>
    <row r="10" spans="1:3" ht="36.75" customHeight="1">
      <c r="A10" s="162" t="s">
        <v>906</v>
      </c>
      <c r="B10" s="162"/>
      <c r="C10" s="162"/>
    </row>
    <row r="11" spans="1:5" ht="18" customHeight="1">
      <c r="A11" s="386" t="s">
        <v>70</v>
      </c>
      <c r="B11" s="386"/>
      <c r="C11" s="386"/>
      <c r="D11" s="386"/>
      <c r="E11" s="386"/>
    </row>
    <row r="12" spans="1:5" ht="18" customHeight="1">
      <c r="A12" s="386" t="s">
        <v>71</v>
      </c>
      <c r="B12" s="386"/>
      <c r="C12" s="386"/>
      <c r="D12" s="386"/>
      <c r="E12" s="386"/>
    </row>
    <row r="13" spans="1:5" ht="18" customHeight="1">
      <c r="A13" s="47" t="s">
        <v>885</v>
      </c>
      <c r="B13" s="47"/>
      <c r="C13" s="47"/>
      <c r="D13" s="47"/>
      <c r="E13" s="47"/>
    </row>
    <row r="14" spans="1:5" ht="18" customHeight="1">
      <c r="A14" s="47" t="s">
        <v>886</v>
      </c>
      <c r="B14" s="47"/>
      <c r="C14" s="47"/>
      <c r="D14" s="47"/>
      <c r="E14" s="47"/>
    </row>
    <row r="15" spans="1:5" ht="18" customHeight="1">
      <c r="A15" s="47" t="s">
        <v>887</v>
      </c>
      <c r="B15" s="47"/>
      <c r="C15" s="47"/>
      <c r="D15" s="47"/>
      <c r="E15" s="47"/>
    </row>
    <row r="16" spans="1:5" ht="18" customHeight="1">
      <c r="A16" s="47" t="s">
        <v>888</v>
      </c>
      <c r="B16" s="47"/>
      <c r="C16" s="47"/>
      <c r="D16" s="47"/>
      <c r="E16" s="47"/>
    </row>
    <row r="17" ht="18" customHeight="1">
      <c r="A17" s="26" t="s">
        <v>921</v>
      </c>
    </row>
    <row r="18" ht="18" customHeight="1">
      <c r="A18" s="34" t="s">
        <v>922</v>
      </c>
    </row>
    <row r="19" ht="18" customHeight="1">
      <c r="A19" s="47" t="s">
        <v>907</v>
      </c>
    </row>
    <row r="20" ht="18" customHeight="1">
      <c r="A20" s="34" t="s">
        <v>908</v>
      </c>
    </row>
    <row r="21" ht="9.75" customHeight="1">
      <c r="A21" s="26"/>
    </row>
    <row r="22" ht="18" customHeight="1">
      <c r="A22" s="26" t="s">
        <v>923</v>
      </c>
    </row>
    <row r="23" ht="18" customHeight="1">
      <c r="A23" s="34" t="s">
        <v>559</v>
      </c>
    </row>
    <row r="24" ht="52.5" customHeight="1">
      <c r="A24" s="34" t="s">
        <v>889</v>
      </c>
    </row>
    <row r="25" ht="18" customHeight="1">
      <c r="A25" s="34" t="s">
        <v>924</v>
      </c>
    </row>
    <row r="26" ht="9" customHeight="1">
      <c r="A26" s="34"/>
    </row>
    <row r="27" ht="18" customHeight="1">
      <c r="A27" s="26" t="s">
        <v>925</v>
      </c>
    </row>
    <row r="28" ht="24" customHeight="1">
      <c r="A28" s="163" t="s">
        <v>926</v>
      </c>
    </row>
    <row r="29" ht="66" customHeight="1">
      <c r="A29" s="34" t="s">
        <v>890</v>
      </c>
    </row>
    <row r="30" ht="27.75" customHeight="1">
      <c r="A30" s="25" t="s">
        <v>891</v>
      </c>
    </row>
    <row r="31" ht="37.5" customHeight="1">
      <c r="A31" s="163" t="s">
        <v>927</v>
      </c>
    </row>
    <row r="32" ht="38.25" customHeight="1">
      <c r="A32" s="25" t="s">
        <v>928</v>
      </c>
    </row>
    <row r="33" ht="22.5" customHeight="1">
      <c r="A33" s="25" t="s">
        <v>929</v>
      </c>
    </row>
    <row r="34" ht="38.25" customHeight="1">
      <c r="A34" s="25" t="s">
        <v>33</v>
      </c>
    </row>
    <row r="35" ht="49.5" customHeight="1">
      <c r="A35" s="25" t="s">
        <v>34</v>
      </c>
    </row>
    <row r="36" ht="38.25" customHeight="1">
      <c r="A36" s="25" t="s">
        <v>39</v>
      </c>
    </row>
    <row r="37" ht="38.25" customHeight="1">
      <c r="A37" s="25" t="s">
        <v>40</v>
      </c>
    </row>
    <row r="38" ht="54" customHeight="1">
      <c r="A38" s="25" t="s">
        <v>930</v>
      </c>
    </row>
    <row r="39" ht="51" customHeight="1">
      <c r="A39" s="25" t="s">
        <v>931</v>
      </c>
    </row>
    <row r="40" ht="53.25" customHeight="1">
      <c r="A40" s="34" t="s">
        <v>41</v>
      </c>
    </row>
    <row r="41" ht="24" customHeight="1">
      <c r="A41" s="163" t="s">
        <v>932</v>
      </c>
    </row>
    <row r="42" ht="58.5" customHeight="1">
      <c r="A42" s="163" t="s">
        <v>72</v>
      </c>
    </row>
    <row r="43" spans="1:5" ht="19.5" customHeight="1">
      <c r="A43" s="154" t="s">
        <v>62</v>
      </c>
      <c r="B43" s="47"/>
      <c r="C43" s="47"/>
      <c r="D43" s="47"/>
      <c r="E43" s="47"/>
    </row>
    <row r="44" spans="1:5" ht="58.5" customHeight="1">
      <c r="A44" s="156" t="s">
        <v>560</v>
      </c>
      <c r="B44" s="156"/>
      <c r="C44" s="156"/>
      <c r="D44" s="156"/>
      <c r="E44" s="156"/>
    </row>
    <row r="45" spans="1:5" ht="18" customHeight="1">
      <c r="A45" s="154" t="s">
        <v>63</v>
      </c>
      <c r="B45" s="47"/>
      <c r="C45" s="47"/>
      <c r="D45" s="47"/>
      <c r="E45" s="47"/>
    </row>
    <row r="46" spans="1:5" ht="18" customHeight="1">
      <c r="A46" s="47" t="s">
        <v>42</v>
      </c>
      <c r="B46" s="47"/>
      <c r="C46" s="47"/>
      <c r="D46" s="47"/>
      <c r="E46" s="47"/>
    </row>
    <row r="47" spans="1:5" ht="45" customHeight="1">
      <c r="A47" s="156" t="s">
        <v>43</v>
      </c>
      <c r="B47" s="156"/>
      <c r="C47" s="156"/>
      <c r="D47" s="156"/>
      <c r="E47" s="156"/>
    </row>
    <row r="48" spans="1:5" ht="34.5" customHeight="1">
      <c r="A48" s="156" t="s">
        <v>44</v>
      </c>
      <c r="B48" s="156"/>
      <c r="C48" s="156"/>
      <c r="D48" s="156"/>
      <c r="E48" s="156"/>
    </row>
    <row r="49" spans="1:5" ht="52.5" customHeight="1">
      <c r="A49" s="156" t="s">
        <v>45</v>
      </c>
      <c r="B49" s="156"/>
      <c r="C49" s="156"/>
      <c r="D49" s="156"/>
      <c r="E49" s="156"/>
    </row>
    <row r="50" spans="1:5" ht="18" customHeight="1">
      <c r="A50" s="47" t="s">
        <v>46</v>
      </c>
      <c r="B50" s="47"/>
      <c r="C50" s="47"/>
      <c r="D50" s="47"/>
      <c r="E50" s="47"/>
    </row>
    <row r="51" spans="1:5" ht="60.75" customHeight="1">
      <c r="A51" s="156" t="s">
        <v>47</v>
      </c>
      <c r="B51" s="156"/>
      <c r="C51" s="156"/>
      <c r="D51" s="156"/>
      <c r="E51" s="156"/>
    </row>
    <row r="52" spans="1:5" ht="18" customHeight="1">
      <c r="A52" s="47" t="s">
        <v>69</v>
      </c>
      <c r="B52" s="47"/>
      <c r="C52" s="47"/>
      <c r="D52" s="47"/>
      <c r="E52" s="47"/>
    </row>
    <row r="53" spans="1:5" ht="18" customHeight="1">
      <c r="A53" s="47"/>
      <c r="B53" s="47"/>
      <c r="C53" s="47"/>
      <c r="D53" s="47"/>
      <c r="E53" s="47"/>
    </row>
    <row r="54" spans="1:5" ht="18" customHeight="1">
      <c r="A54" s="154" t="s">
        <v>64</v>
      </c>
      <c r="B54" s="47"/>
      <c r="C54" s="47"/>
      <c r="D54" s="47"/>
      <c r="E54" s="47"/>
    </row>
    <row r="55" spans="1:5" ht="73.5" customHeight="1">
      <c r="A55" s="156" t="s">
        <v>67</v>
      </c>
      <c r="B55" s="156"/>
      <c r="C55" s="156"/>
      <c r="D55" s="156"/>
      <c r="E55" s="156"/>
    </row>
    <row r="56" spans="1:5" ht="21" customHeight="1">
      <c r="A56" s="154" t="s">
        <v>68</v>
      </c>
      <c r="B56" s="154"/>
      <c r="C56" s="154"/>
      <c r="D56" s="154"/>
      <c r="E56" s="154"/>
    </row>
    <row r="57" spans="1:5" ht="18" customHeight="1">
      <c r="A57" s="154" t="s">
        <v>65</v>
      </c>
      <c r="B57" s="47"/>
      <c r="C57" s="47"/>
      <c r="D57" s="47"/>
      <c r="E57" s="47"/>
    </row>
    <row r="58" spans="1:5" ht="18" customHeight="1">
      <c r="A58" s="47" t="s">
        <v>48</v>
      </c>
      <c r="B58" s="47"/>
      <c r="C58" s="47"/>
      <c r="D58" s="47"/>
      <c r="E58" s="47"/>
    </row>
    <row r="59" spans="1:5" ht="18" customHeight="1">
      <c r="A59" s="47" t="s">
        <v>49</v>
      </c>
      <c r="B59" s="47"/>
      <c r="C59" s="47"/>
      <c r="D59" s="47"/>
      <c r="E59" s="47"/>
    </row>
    <row r="60" spans="1:5" ht="18" customHeight="1">
      <c r="A60" s="47" t="s">
        <v>50</v>
      </c>
      <c r="B60" s="47"/>
      <c r="C60" s="47"/>
      <c r="D60" s="47"/>
      <c r="E60" s="47"/>
    </row>
    <row r="61" spans="1:5" ht="18" customHeight="1">
      <c r="A61" s="47" t="s">
        <v>51</v>
      </c>
      <c r="B61" s="47"/>
      <c r="C61" s="47"/>
      <c r="D61" s="47"/>
      <c r="E61" s="47"/>
    </row>
    <row r="62" spans="1:5" ht="17.25" customHeight="1">
      <c r="A62" s="47" t="s">
        <v>52</v>
      </c>
      <c r="B62" s="47"/>
      <c r="C62" s="47"/>
      <c r="D62" s="47"/>
      <c r="E62" s="47"/>
    </row>
    <row r="63" spans="1:5" ht="18" customHeight="1">
      <c r="A63" s="47" t="s">
        <v>54</v>
      </c>
      <c r="B63" s="47"/>
      <c r="C63" s="47"/>
      <c r="D63" s="47"/>
      <c r="E63" s="47"/>
    </row>
    <row r="64" spans="1:5" ht="18" customHeight="1">
      <c r="A64" s="47" t="s">
        <v>55</v>
      </c>
      <c r="B64" s="47"/>
      <c r="C64" s="47"/>
      <c r="D64" s="47"/>
      <c r="E64" s="47"/>
    </row>
    <row r="65" spans="1:5" ht="18" customHeight="1">
      <c r="A65" s="47" t="s">
        <v>56</v>
      </c>
      <c r="B65" s="47"/>
      <c r="C65" s="47"/>
      <c r="D65" s="47"/>
      <c r="E65" s="47"/>
    </row>
    <row r="66" spans="1:5" ht="18" customHeight="1">
      <c r="A66" s="47" t="s">
        <v>57</v>
      </c>
      <c r="B66" s="47"/>
      <c r="C66" s="47"/>
      <c r="D66" s="47"/>
      <c r="E66" s="47"/>
    </row>
    <row r="67" spans="1:5" ht="52.5" customHeight="1">
      <c r="A67" s="156" t="s">
        <v>58</v>
      </c>
      <c r="B67" s="156"/>
      <c r="C67" s="156"/>
      <c r="D67" s="156"/>
      <c r="E67" s="156"/>
    </row>
    <row r="68" spans="1:5" ht="2.25" customHeight="1">
      <c r="A68" s="47"/>
      <c r="B68" s="47"/>
      <c r="C68" s="47"/>
      <c r="D68" s="47"/>
      <c r="E68" s="47"/>
    </row>
    <row r="69" spans="1:5" ht="18" customHeight="1">
      <c r="A69" s="154" t="s">
        <v>66</v>
      </c>
      <c r="B69" s="47"/>
      <c r="C69" s="47"/>
      <c r="D69" s="47"/>
      <c r="E69" s="47"/>
    </row>
    <row r="70" spans="1:5" ht="18" customHeight="1">
      <c r="A70" s="156" t="s">
        <v>59</v>
      </c>
      <c r="B70" s="156"/>
      <c r="C70" s="156"/>
      <c r="D70" s="156"/>
      <c r="E70" s="156"/>
    </row>
    <row r="71" spans="1:5" ht="18" customHeight="1">
      <c r="A71" s="155" t="s">
        <v>60</v>
      </c>
      <c r="B71" s="47"/>
      <c r="C71" s="47"/>
      <c r="D71" s="47"/>
      <c r="E71" s="47"/>
    </row>
    <row r="72" spans="1:5" ht="50.25" customHeight="1">
      <c r="A72" s="156" t="s">
        <v>61</v>
      </c>
      <c r="B72" s="156"/>
      <c r="C72" s="156"/>
      <c r="D72" s="156"/>
      <c r="E72" s="156"/>
    </row>
    <row r="73" spans="1:5" ht="18" customHeight="1">
      <c r="A73" s="166" t="s">
        <v>76</v>
      </c>
      <c r="B73" s="166"/>
      <c r="C73" s="166"/>
      <c r="D73" s="166"/>
      <c r="E73" s="166"/>
    </row>
    <row r="74" spans="1:5" ht="39" customHeight="1">
      <c r="A74" s="156" t="s">
        <v>73</v>
      </c>
      <c r="B74" s="156"/>
      <c r="C74" s="156"/>
      <c r="D74" s="156"/>
      <c r="E74" s="156"/>
    </row>
    <row r="75" spans="1:5" ht="39" customHeight="1">
      <c r="A75" s="156" t="s">
        <v>75</v>
      </c>
      <c r="B75" s="156"/>
      <c r="C75" s="156"/>
      <c r="D75" s="156"/>
      <c r="E75" s="156"/>
    </row>
    <row r="76" spans="1:5" ht="24" customHeight="1">
      <c r="A76" s="47" t="s">
        <v>74</v>
      </c>
      <c r="B76" s="47"/>
      <c r="C76" s="47"/>
      <c r="D76" s="47"/>
      <c r="E76" s="47"/>
    </row>
    <row r="77" ht="18" customHeight="1">
      <c r="A77" s="26" t="s">
        <v>561</v>
      </c>
    </row>
    <row r="78" ht="18" customHeight="1">
      <c r="A78" s="34" t="s">
        <v>562</v>
      </c>
    </row>
    <row r="79" ht="18" customHeight="1">
      <c r="A79" s="34" t="s">
        <v>563</v>
      </c>
    </row>
    <row r="80" ht="18" customHeight="1">
      <c r="A80" s="34" t="s">
        <v>564</v>
      </c>
    </row>
    <row r="81" ht="18" customHeight="1">
      <c r="A81" s="34" t="s">
        <v>565</v>
      </c>
    </row>
    <row r="82" ht="18" customHeight="1">
      <c r="A82" s="34" t="s">
        <v>566</v>
      </c>
    </row>
    <row r="83" ht="18" customHeight="1">
      <c r="A83" s="34" t="s">
        <v>573</v>
      </c>
    </row>
    <row r="84" ht="18" customHeight="1">
      <c r="A84" s="26" t="s">
        <v>567</v>
      </c>
    </row>
    <row r="85" ht="18" customHeight="1">
      <c r="A85" s="34" t="s">
        <v>568</v>
      </c>
    </row>
    <row r="86" ht="18" customHeight="1">
      <c r="A86" s="34" t="s">
        <v>569</v>
      </c>
    </row>
    <row r="87" ht="18" customHeight="1">
      <c r="A87" s="34" t="s">
        <v>570</v>
      </c>
    </row>
    <row r="88" ht="18" customHeight="1">
      <c r="A88" s="34" t="s">
        <v>571</v>
      </c>
    </row>
    <row r="89" ht="18" customHeight="1">
      <c r="A89" s="34" t="s">
        <v>572</v>
      </c>
    </row>
    <row r="90" ht="18" customHeight="1">
      <c r="A90" s="34"/>
    </row>
    <row r="91" ht="18" customHeight="1">
      <c r="A91" s="34"/>
    </row>
    <row r="92" ht="37.5" customHeight="1">
      <c r="A92" s="34"/>
    </row>
    <row r="93" ht="18" customHeight="1">
      <c r="A93" s="34"/>
    </row>
    <row r="94" ht="18" customHeight="1">
      <c r="A94" s="34"/>
    </row>
    <row r="95" ht="18" customHeight="1">
      <c r="A95" s="34"/>
    </row>
    <row r="96" ht="18" customHeight="1">
      <c r="A96" s="163"/>
    </row>
    <row r="97" ht="18" customHeight="1">
      <c r="A97" s="163"/>
    </row>
    <row r="98" ht="18" customHeight="1">
      <c r="A98" s="34"/>
    </row>
    <row r="99" ht="18" customHeight="1">
      <c r="A99" s="34"/>
    </row>
    <row r="100" ht="18" customHeight="1">
      <c r="A100" s="163"/>
    </row>
    <row r="101" ht="18" customHeight="1">
      <c r="A101" s="163"/>
    </row>
    <row r="102" ht="42" customHeight="1">
      <c r="A102" s="163"/>
    </row>
    <row r="103" ht="18" customHeight="1">
      <c r="A103" s="26"/>
    </row>
    <row r="104" ht="18" customHeight="1">
      <c r="A104" s="26"/>
    </row>
    <row r="105" ht="18" customHeight="1">
      <c r="A105" s="34"/>
    </row>
    <row r="106" ht="18" customHeight="1">
      <c r="A106" s="34"/>
    </row>
    <row r="107" ht="18" customHeight="1">
      <c r="A107" s="34"/>
    </row>
    <row r="108" ht="18" customHeight="1">
      <c r="A108" s="34"/>
    </row>
    <row r="109" ht="18" customHeight="1">
      <c r="A109" s="34"/>
    </row>
    <row r="110" ht="18" customHeight="1">
      <c r="A110" s="34"/>
    </row>
    <row r="111" ht="18" customHeight="1">
      <c r="A111" s="26"/>
    </row>
    <row r="112" ht="18" customHeight="1">
      <c r="A112" s="34"/>
    </row>
    <row r="113" ht="18" customHeight="1">
      <c r="A113" s="34"/>
    </row>
    <row r="114" ht="18" customHeight="1">
      <c r="A114" s="34"/>
    </row>
    <row r="115" ht="18" customHeight="1">
      <c r="A115" s="34"/>
    </row>
    <row r="116" ht="18" customHeight="1">
      <c r="A116" s="34"/>
    </row>
    <row r="117" ht="18" customHeight="1">
      <c r="A117" s="26"/>
    </row>
  </sheetData>
  <mergeCells count="2">
    <mergeCell ref="A11:E11"/>
    <mergeCell ref="A12:E12"/>
  </mergeCells>
  <printOptions/>
  <pageMargins left="0.38" right="0.25" top="0.49" bottom="0.51" header="0.26" footer="0.27"/>
  <pageSetup firstPageNumber="16" useFirstPageNumber="1" horizontalDpi="600" verticalDpi="600" orientation="portrait" r:id="rId1"/>
  <headerFooter alignWithMargins="0">
    <oddHeader>&amp;LCÔNG TY CP CHỨNG KHOÁN PHÚ GIA&amp;RBÁO CÁO TÀI CHÍNH QUÝ 2-2016</oddHeader>
    <oddFooter>&amp;CPage &amp;P</oddFooter>
  </headerFooter>
</worksheet>
</file>

<file path=xl/worksheets/sheet6.xml><?xml version="1.0" encoding="utf-8"?>
<worksheet xmlns="http://schemas.openxmlformats.org/spreadsheetml/2006/main" xmlns:r="http://schemas.openxmlformats.org/officeDocument/2006/relationships">
  <dimension ref="A2:AA200"/>
  <sheetViews>
    <sheetView workbookViewId="0" topLeftCell="A10">
      <selection activeCell="A37" sqref="A37"/>
    </sheetView>
  </sheetViews>
  <sheetFormatPr defaultColWidth="9.140625" defaultRowHeight="12.75"/>
  <cols>
    <col min="1" max="1" width="44.57421875" style="0" customWidth="1"/>
    <col min="2" max="2" width="15.28125" style="0" customWidth="1"/>
    <col min="3" max="3" width="14.140625" style="0" customWidth="1"/>
    <col min="4" max="4" width="13.28125" style="0" customWidth="1"/>
    <col min="5" max="5" width="14.140625" style="0" customWidth="1"/>
    <col min="6" max="6" width="22.421875" style="0" customWidth="1"/>
  </cols>
  <sheetData>
    <row r="2" spans="1:5" s="7" customFormat="1" ht="15.75" customHeight="1">
      <c r="A2" s="387" t="s">
        <v>1162</v>
      </c>
      <c r="B2" s="387"/>
      <c r="C2" s="387"/>
      <c r="D2" s="387"/>
      <c r="E2" s="387"/>
    </row>
    <row r="3" spans="1:5" s="7" customFormat="1" ht="21" customHeight="1">
      <c r="A3" s="387" t="s">
        <v>1163</v>
      </c>
      <c r="B3" s="387"/>
      <c r="C3" s="387"/>
      <c r="D3" s="387"/>
      <c r="E3" s="387"/>
    </row>
    <row r="4" spans="1:3" s="7" customFormat="1" ht="18" customHeight="1">
      <c r="A4" s="2"/>
      <c r="C4" s="2" t="s">
        <v>721</v>
      </c>
    </row>
    <row r="5" spans="1:3" s="7" customFormat="1" ht="18" customHeight="1">
      <c r="A5" s="1" t="s">
        <v>1164</v>
      </c>
      <c r="B5" s="3" t="s">
        <v>901</v>
      </c>
      <c r="C5" s="3" t="s">
        <v>902</v>
      </c>
    </row>
    <row r="6" spans="1:3" s="7" customFormat="1" ht="18" customHeight="1">
      <c r="A6" s="4" t="s">
        <v>1165</v>
      </c>
      <c r="B6" s="3" t="s">
        <v>1166</v>
      </c>
      <c r="C6" s="3" t="s">
        <v>1166</v>
      </c>
    </row>
    <row r="7" spans="1:3" s="7" customFormat="1" ht="18" customHeight="1">
      <c r="A7" s="4" t="s">
        <v>1167</v>
      </c>
      <c r="B7" s="48">
        <v>81433861023</v>
      </c>
      <c r="C7" s="48">
        <v>18090449621</v>
      </c>
    </row>
    <row r="8" spans="1:3" s="7" customFormat="1" ht="18" customHeight="1">
      <c r="A8" s="4" t="s">
        <v>1168</v>
      </c>
      <c r="B8" s="48" t="s">
        <v>1166</v>
      </c>
      <c r="C8" s="48" t="s">
        <v>1166</v>
      </c>
    </row>
    <row r="9" spans="1:3" s="7" customFormat="1" ht="18" customHeight="1">
      <c r="A9" s="4" t="s">
        <v>1169</v>
      </c>
      <c r="B9" s="49" t="s">
        <v>1166</v>
      </c>
      <c r="C9" s="49" t="s">
        <v>1166</v>
      </c>
    </row>
    <row r="10" spans="1:3" s="7" customFormat="1" ht="18" customHeight="1">
      <c r="A10" s="4" t="s">
        <v>1170</v>
      </c>
      <c r="B10" s="40">
        <v>7032107345</v>
      </c>
      <c r="C10" s="48">
        <v>19137291590</v>
      </c>
    </row>
    <row r="11" spans="1:3" s="7" customFormat="1" ht="18" customHeight="1" thickBot="1">
      <c r="A11" s="5" t="s">
        <v>1171</v>
      </c>
      <c r="B11" s="172">
        <f>SUM(B7:B10)</f>
        <v>88465968368</v>
      </c>
      <c r="C11" s="172">
        <f>SUM(C7:C10)</f>
        <v>37227741211</v>
      </c>
    </row>
    <row r="12" spans="1:3" s="7" customFormat="1" ht="16.5" customHeight="1" thickTop="1">
      <c r="A12" s="5"/>
      <c r="B12" s="329"/>
      <c r="C12" s="329"/>
    </row>
    <row r="13" s="7" customFormat="1" ht="18" customHeight="1">
      <c r="A13" s="6" t="s">
        <v>933</v>
      </c>
    </row>
    <row r="14" spans="1:3" s="7" customFormat="1" ht="18" customHeight="1">
      <c r="A14" s="170" t="s">
        <v>1172</v>
      </c>
      <c r="B14" s="51" t="s">
        <v>1173</v>
      </c>
      <c r="C14" s="51" t="s">
        <v>1174</v>
      </c>
    </row>
    <row r="15" spans="1:3" s="7" customFormat="1" ht="18" customHeight="1">
      <c r="A15" s="167" t="s">
        <v>1175</v>
      </c>
      <c r="B15" s="285"/>
      <c r="C15" s="285"/>
    </row>
    <row r="16" spans="1:6" s="7" customFormat="1" ht="18" customHeight="1">
      <c r="A16" s="168" t="s">
        <v>1176</v>
      </c>
      <c r="B16" s="287">
        <v>116</v>
      </c>
      <c r="C16" s="288">
        <v>964800</v>
      </c>
      <c r="E16" s="41"/>
      <c r="F16" s="41"/>
    </row>
    <row r="17" spans="1:6" s="7" customFormat="1" ht="18" customHeight="1">
      <c r="A17" s="168" t="s">
        <v>1177</v>
      </c>
      <c r="B17" s="44"/>
      <c r="C17" s="44"/>
      <c r="E17" s="41"/>
      <c r="F17" s="41"/>
    </row>
    <row r="18" spans="1:6" s="7" customFormat="1" ht="18" customHeight="1">
      <c r="A18" s="168" t="s">
        <v>1178</v>
      </c>
      <c r="B18" s="44"/>
      <c r="C18" s="44"/>
      <c r="E18" s="41"/>
      <c r="F18" s="41"/>
    </row>
    <row r="19" spans="1:6" s="7" customFormat="1" ht="18" customHeight="1">
      <c r="A19" s="171" t="s">
        <v>1179</v>
      </c>
      <c r="B19" s="50">
        <f>B16</f>
        <v>116</v>
      </c>
      <c r="C19" s="50">
        <f>C16</f>
        <v>964800</v>
      </c>
      <c r="E19" s="41"/>
      <c r="F19" s="41"/>
    </row>
    <row r="20" spans="1:3" s="7" customFormat="1" ht="18" customHeight="1">
      <c r="A20" s="169" t="s">
        <v>714</v>
      </c>
      <c r="B20" s="44"/>
      <c r="C20" s="44"/>
    </row>
    <row r="21" spans="1:3" s="7" customFormat="1" ht="18" customHeight="1">
      <c r="A21" s="168" t="s">
        <v>1180</v>
      </c>
      <c r="B21" s="45">
        <v>18576026</v>
      </c>
      <c r="C21" s="276">
        <v>163873511800</v>
      </c>
    </row>
    <row r="22" spans="1:6" s="7" customFormat="1" ht="18" customHeight="1">
      <c r="A22" s="168" t="s">
        <v>1181</v>
      </c>
      <c r="B22" s="44"/>
      <c r="C22" s="44"/>
      <c r="E22" s="42"/>
      <c r="F22" s="41"/>
    </row>
    <row r="23" spans="1:3" s="7" customFormat="1" ht="18" customHeight="1">
      <c r="A23" s="168" t="s">
        <v>1182</v>
      </c>
      <c r="B23" s="286"/>
      <c r="C23" s="286"/>
    </row>
    <row r="24" spans="1:3" s="7" customFormat="1" ht="18" customHeight="1">
      <c r="A24" s="171" t="s">
        <v>1179</v>
      </c>
      <c r="B24" s="50">
        <f>B21</f>
        <v>18576026</v>
      </c>
      <c r="C24" s="274">
        <f>C21</f>
        <v>163873511800</v>
      </c>
    </row>
    <row r="25" s="7" customFormat="1" ht="18" customHeight="1">
      <c r="A25" s="6"/>
    </row>
    <row r="26" s="7" customFormat="1" ht="18" customHeight="1">
      <c r="A26" s="6" t="s">
        <v>1183</v>
      </c>
    </row>
    <row r="27" s="7" customFormat="1" ht="24.75" customHeight="1">
      <c r="A27" s="6" t="s">
        <v>1184</v>
      </c>
    </row>
    <row r="28" spans="1:5" s="7" customFormat="1" ht="23.25" customHeight="1">
      <c r="A28" s="6" t="s">
        <v>1187</v>
      </c>
      <c r="B28" s="46"/>
      <c r="C28" s="46"/>
      <c r="D28" s="46"/>
      <c r="E28" s="46"/>
    </row>
    <row r="29" spans="1:5" s="7" customFormat="1" ht="23.25" customHeight="1">
      <c r="A29" s="388" t="s">
        <v>904</v>
      </c>
      <c r="B29" s="388" t="s">
        <v>901</v>
      </c>
      <c r="C29" s="388"/>
      <c r="D29" s="388" t="s">
        <v>902</v>
      </c>
      <c r="E29" s="388"/>
    </row>
    <row r="30" spans="1:5" s="7" customFormat="1" ht="23.25" customHeight="1">
      <c r="A30" s="388"/>
      <c r="B30" s="50" t="s">
        <v>1185</v>
      </c>
      <c r="C30" s="50" t="s">
        <v>1186</v>
      </c>
      <c r="D30" s="50" t="s">
        <v>1185</v>
      </c>
      <c r="E30" s="50" t="s">
        <v>1186</v>
      </c>
    </row>
    <row r="31" spans="1:5" s="7" customFormat="1" ht="23.25" customHeight="1">
      <c r="A31" s="52" t="s">
        <v>1180</v>
      </c>
      <c r="B31" s="328">
        <v>43107442098</v>
      </c>
      <c r="C31" s="328">
        <v>34156974036</v>
      </c>
      <c r="D31" s="328">
        <v>107091268598</v>
      </c>
      <c r="E31" s="328">
        <v>97543585518</v>
      </c>
    </row>
    <row r="32" spans="1:5" s="7" customFormat="1" ht="23.25" customHeight="1">
      <c r="A32" s="53" t="s">
        <v>1179</v>
      </c>
      <c r="B32" s="50"/>
      <c r="C32" s="50"/>
      <c r="D32" s="50"/>
      <c r="E32" s="50"/>
    </row>
    <row r="33" s="7" customFormat="1" ht="6.75" customHeight="1">
      <c r="A33" s="6"/>
    </row>
    <row r="34" s="7" customFormat="1" ht="25.5" customHeight="1">
      <c r="A34" s="6" t="s">
        <v>1188</v>
      </c>
    </row>
    <row r="35" spans="1:3" s="7" customFormat="1" ht="18" customHeight="1">
      <c r="A35" s="51" t="s">
        <v>1189</v>
      </c>
      <c r="B35" s="3" t="s">
        <v>901</v>
      </c>
      <c r="C35" s="3" t="s">
        <v>902</v>
      </c>
    </row>
    <row r="36" spans="1:3" s="7" customFormat="1" ht="18" customHeight="1">
      <c r="A36" s="69" t="s">
        <v>892</v>
      </c>
      <c r="B36" s="173"/>
      <c r="C36" s="173">
        <v>5000000000</v>
      </c>
    </row>
    <row r="37" spans="1:3" s="7" customFormat="1" ht="18" customHeight="1">
      <c r="A37" s="53" t="s">
        <v>1179</v>
      </c>
      <c r="B37" s="275">
        <f>B36</f>
        <v>0</v>
      </c>
      <c r="C37" s="275">
        <f>C36</f>
        <v>5000000000</v>
      </c>
    </row>
    <row r="38" spans="1:3" s="7" customFormat="1" ht="18" customHeight="1">
      <c r="A38" s="330"/>
      <c r="B38" s="331"/>
      <c r="C38" s="331"/>
    </row>
    <row r="39" s="7" customFormat="1" ht="18" customHeight="1">
      <c r="A39" s="6"/>
    </row>
    <row r="40" s="7" customFormat="1" ht="18" customHeight="1">
      <c r="A40" s="6" t="s">
        <v>1190</v>
      </c>
    </row>
    <row r="41" spans="1:5" s="7" customFormat="1" ht="18" customHeight="1">
      <c r="A41" s="388" t="s">
        <v>1191</v>
      </c>
      <c r="B41" s="388" t="s">
        <v>901</v>
      </c>
      <c r="C41" s="388"/>
      <c r="D41" s="388" t="s">
        <v>902</v>
      </c>
      <c r="E41" s="388"/>
    </row>
    <row r="42" spans="1:5" s="7" customFormat="1" ht="18" customHeight="1">
      <c r="A42" s="388"/>
      <c r="B42" s="53" t="s">
        <v>1185</v>
      </c>
      <c r="C42" s="53" t="s">
        <v>1186</v>
      </c>
      <c r="D42" s="53" t="s">
        <v>1185</v>
      </c>
      <c r="E42" s="53" t="s">
        <v>1186</v>
      </c>
    </row>
    <row r="43" spans="1:5" s="7" customFormat="1" ht="18" customHeight="1">
      <c r="A43" s="54" t="s">
        <v>893</v>
      </c>
      <c r="B43" s="59">
        <v>240556200</v>
      </c>
      <c r="C43" s="59">
        <v>240556200</v>
      </c>
      <c r="D43" s="328">
        <v>2552692636</v>
      </c>
      <c r="E43" s="328">
        <v>2552692636</v>
      </c>
    </row>
    <row r="44" spans="1:5" s="7" customFormat="1" ht="18" customHeight="1">
      <c r="A44" s="55" t="s">
        <v>894</v>
      </c>
      <c r="B44" s="59">
        <v>2561587</v>
      </c>
      <c r="C44" s="59">
        <v>2561587</v>
      </c>
      <c r="D44" s="328">
        <v>27972788</v>
      </c>
      <c r="E44" s="328">
        <v>27972788</v>
      </c>
    </row>
    <row r="45" spans="1:5" s="7" customFormat="1" ht="18" customHeight="1">
      <c r="A45" s="8" t="s">
        <v>895</v>
      </c>
      <c r="B45" s="59">
        <v>110000000</v>
      </c>
      <c r="C45" s="59">
        <v>110000000</v>
      </c>
      <c r="D45" s="60"/>
      <c r="E45" s="60"/>
    </row>
    <row r="46" spans="1:5" s="7" customFormat="1" ht="18" customHeight="1">
      <c r="A46" s="8" t="s">
        <v>896</v>
      </c>
      <c r="B46" s="59">
        <v>37140432</v>
      </c>
      <c r="C46" s="59">
        <v>37140432</v>
      </c>
      <c r="D46" s="328">
        <v>12082299</v>
      </c>
      <c r="E46" s="328">
        <v>12082299</v>
      </c>
    </row>
    <row r="47" spans="1:5" s="7" customFormat="1" ht="18" customHeight="1">
      <c r="A47" s="53" t="s">
        <v>1179</v>
      </c>
      <c r="B47" s="61">
        <f>SUM(B43:B46)</f>
        <v>390258219</v>
      </c>
      <c r="C47" s="61">
        <f>SUM(C43:C46)</f>
        <v>390258219</v>
      </c>
      <c r="D47" s="61">
        <f>SUM(D43:D46)</f>
        <v>2592747723</v>
      </c>
      <c r="E47" s="61">
        <f>SUM(E43:E46)</f>
        <v>2592747723</v>
      </c>
    </row>
    <row r="48" s="7" customFormat="1" ht="18" customHeight="1">
      <c r="A48" s="6"/>
    </row>
    <row r="49" spans="2:4" s="7" customFormat="1" ht="18" customHeight="1">
      <c r="B49" s="277"/>
      <c r="C49" s="95"/>
      <c r="D49" s="278"/>
    </row>
    <row r="50" spans="3:4" s="7" customFormat="1" ht="18" customHeight="1">
      <c r="C50" s="43"/>
      <c r="D50" s="43"/>
    </row>
    <row r="51" s="7" customFormat="1" ht="18" customHeight="1"/>
    <row r="52" s="7" customFormat="1" ht="18" customHeight="1"/>
    <row r="53" s="7" customFormat="1" ht="18" customHeight="1"/>
    <row r="54" s="7" customFormat="1" ht="18" customHeight="1"/>
    <row r="55" s="7" customFormat="1" ht="18" customHeight="1"/>
    <row r="56" s="7" customFormat="1" ht="18" customHeight="1"/>
    <row r="57" s="7" customFormat="1" ht="18" customHeight="1"/>
    <row r="58" s="7" customFormat="1" ht="18" customHeight="1"/>
    <row r="59" s="7" customFormat="1" ht="18" customHeight="1"/>
    <row r="60" s="7" customFormat="1" ht="18" customHeight="1"/>
    <row r="61" s="7" customFormat="1" ht="18" customHeight="1"/>
    <row r="62" s="7" customFormat="1" ht="18" customHeight="1"/>
    <row r="63" s="7" customFormat="1" ht="18" customHeight="1"/>
    <row r="64" s="7" customFormat="1" ht="18" customHeight="1"/>
    <row r="65" s="7" customFormat="1" ht="18" customHeight="1"/>
    <row r="66" s="7" customFormat="1" ht="18" customHeight="1"/>
    <row r="67" s="7" customFormat="1" ht="18" customHeight="1"/>
    <row r="68" s="7" customFormat="1" ht="18" customHeight="1"/>
    <row r="69" s="7" customFormat="1" ht="18" customHeight="1"/>
    <row r="70" s="7" customFormat="1" ht="18" customHeight="1"/>
    <row r="71" s="7" customFormat="1" ht="18" customHeight="1"/>
    <row r="72" s="7" customFormat="1" ht="18" customHeight="1"/>
    <row r="73" s="7" customFormat="1" ht="18" customHeight="1"/>
    <row r="74" s="7" customFormat="1" ht="18" customHeight="1"/>
    <row r="75" s="7" customFormat="1" ht="18" customHeight="1"/>
    <row r="76" s="7" customFormat="1" ht="18" customHeight="1"/>
    <row r="77" s="7" customFormat="1" ht="18" customHeight="1"/>
    <row r="78" s="7" customFormat="1" ht="18" customHeight="1"/>
    <row r="79" s="7" customFormat="1" ht="18" customHeight="1"/>
    <row r="80" s="7" customFormat="1" ht="18" customHeight="1"/>
    <row r="81" s="7" customFormat="1" ht="16.5"/>
    <row r="82" s="7" customFormat="1" ht="16.5"/>
    <row r="83" s="7" customFormat="1" ht="16.5"/>
    <row r="84" s="7" customFormat="1" ht="16.5"/>
    <row r="85" s="7" customFormat="1" ht="16.5"/>
    <row r="86" s="7" customFormat="1" ht="16.5"/>
    <row r="87" s="7" customFormat="1" ht="16.5"/>
    <row r="88" s="7" customFormat="1" ht="16.5"/>
    <row r="89" s="7" customFormat="1" ht="16.5"/>
    <row r="90" s="7" customFormat="1" ht="16.5"/>
    <row r="91" s="7" customFormat="1" ht="16.5"/>
    <row r="92" s="7" customFormat="1" ht="16.5"/>
    <row r="93" s="7" customFormat="1" ht="16.5"/>
    <row r="94" s="7" customFormat="1" ht="16.5"/>
    <row r="95" s="7" customFormat="1" ht="16.5"/>
    <row r="96" s="7" customFormat="1" ht="16.5"/>
    <row r="97" s="7" customFormat="1" ht="16.5"/>
    <row r="98" s="7" customFormat="1" ht="16.5"/>
    <row r="99" s="7" customFormat="1" ht="16.5"/>
    <row r="100" s="7" customFormat="1" ht="16.5"/>
    <row r="101" s="7" customFormat="1" ht="16.5"/>
    <row r="102" s="7" customFormat="1" ht="16.5"/>
    <row r="103" s="7" customFormat="1" ht="16.5"/>
    <row r="104" s="7" customFormat="1" ht="16.5"/>
    <row r="105" s="7" customFormat="1" ht="16.5"/>
    <row r="106" s="7" customFormat="1" ht="16.5"/>
    <row r="107" s="7" customFormat="1" ht="16.5"/>
    <row r="108" s="7" customFormat="1" ht="16.5"/>
    <row r="109" s="7" customFormat="1" ht="16.5"/>
    <row r="110" s="7" customFormat="1" ht="16.5"/>
    <row r="111" s="7" customFormat="1" ht="16.5"/>
    <row r="112" s="7" customFormat="1" ht="16.5"/>
    <row r="113" s="7" customFormat="1" ht="16.5"/>
    <row r="114" s="7" customFormat="1" ht="16.5"/>
    <row r="115" s="7" customFormat="1" ht="16.5"/>
    <row r="116" s="7" customFormat="1" ht="16.5"/>
    <row r="117" s="7" customFormat="1" ht="16.5"/>
    <row r="118" s="7" customFormat="1" ht="16.5"/>
    <row r="119" s="7" customFormat="1" ht="16.5"/>
    <row r="120" s="7" customFormat="1" ht="16.5"/>
    <row r="121" s="7" customFormat="1" ht="16.5"/>
    <row r="122" s="7" customFormat="1" ht="16.5"/>
    <row r="123" s="7" customFormat="1" ht="16.5"/>
    <row r="124" s="7" customFormat="1" ht="16.5"/>
    <row r="125" s="7" customFormat="1" ht="16.5"/>
    <row r="126" s="7" customFormat="1" ht="16.5"/>
    <row r="127" s="7" customFormat="1" ht="16.5"/>
    <row r="128" s="7" customFormat="1" ht="16.5"/>
    <row r="129" s="7" customFormat="1" ht="16.5"/>
    <row r="130" s="7" customFormat="1" ht="16.5"/>
    <row r="131" s="7" customFormat="1" ht="16.5"/>
    <row r="132" s="7" customFormat="1" ht="16.5"/>
    <row r="133" s="7" customFormat="1" ht="16.5"/>
    <row r="134" s="7" customFormat="1" ht="16.5"/>
    <row r="135" s="7" customFormat="1" ht="16.5"/>
    <row r="136" s="7" customFormat="1" ht="16.5"/>
    <row r="137" s="7" customFormat="1" ht="16.5"/>
    <row r="138" s="7" customFormat="1" ht="16.5"/>
    <row r="139" s="7" customFormat="1" ht="16.5"/>
    <row r="140" s="7" customFormat="1" ht="16.5"/>
    <row r="141" s="7" customFormat="1" ht="16.5"/>
    <row r="142" s="7" customFormat="1" ht="16.5"/>
    <row r="143" s="7" customFormat="1" ht="16.5"/>
    <row r="144" s="7" customFormat="1" ht="16.5"/>
    <row r="145" s="7" customFormat="1" ht="16.5"/>
    <row r="146" s="7" customFormat="1" ht="16.5"/>
    <row r="147" s="7" customFormat="1" ht="16.5"/>
    <row r="148" s="7" customFormat="1" ht="16.5"/>
    <row r="149" s="7" customFormat="1" ht="16.5"/>
    <row r="150" s="7" customFormat="1" ht="16.5"/>
    <row r="151" s="7" customFormat="1" ht="16.5"/>
    <row r="152" s="7" customFormat="1" ht="16.5"/>
    <row r="153" s="7" customFormat="1" ht="16.5"/>
    <row r="154" s="7" customFormat="1" ht="16.5"/>
    <row r="155" s="7" customFormat="1" ht="16.5"/>
    <row r="156" s="7" customFormat="1" ht="16.5"/>
    <row r="157" s="7" customFormat="1" ht="16.5"/>
    <row r="158" s="7" customFormat="1" ht="16.5"/>
    <row r="159" s="7" customFormat="1" ht="16.5"/>
    <row r="160" s="7" customFormat="1" ht="16.5"/>
    <row r="161" s="7" customFormat="1" ht="16.5"/>
    <row r="162" s="7" customFormat="1" ht="16.5"/>
    <row r="163" s="7" customFormat="1" ht="16.5"/>
    <row r="164" s="7" customFormat="1" ht="16.5"/>
    <row r="165" s="7" customFormat="1" ht="16.5"/>
    <row r="166" s="7" customFormat="1" ht="16.5"/>
    <row r="167" s="7" customFormat="1" ht="16.5"/>
    <row r="168" s="7" customFormat="1" ht="16.5"/>
    <row r="169" spans="1:27" s="7" customFormat="1" ht="16.5">
      <c r="A169"/>
      <c r="B169"/>
      <c r="C169"/>
      <c r="D169"/>
      <c r="E169"/>
      <c r="F169"/>
      <c r="G169"/>
      <c r="H169"/>
      <c r="I169"/>
      <c r="J169"/>
      <c r="K169"/>
      <c r="L169"/>
      <c r="M169"/>
      <c r="N169"/>
      <c r="O169"/>
      <c r="P169"/>
      <c r="Q169"/>
      <c r="R169"/>
      <c r="S169"/>
      <c r="T169"/>
      <c r="U169"/>
      <c r="V169"/>
      <c r="W169"/>
      <c r="X169"/>
      <c r="Y169"/>
      <c r="Z169"/>
      <c r="AA169"/>
    </row>
    <row r="170" spans="1:27" s="7" customFormat="1" ht="16.5">
      <c r="A170"/>
      <c r="B170"/>
      <c r="C170"/>
      <c r="D170"/>
      <c r="E170"/>
      <c r="F170"/>
      <c r="G170"/>
      <c r="H170"/>
      <c r="I170"/>
      <c r="J170"/>
      <c r="K170"/>
      <c r="L170"/>
      <c r="M170"/>
      <c r="N170"/>
      <c r="O170"/>
      <c r="P170"/>
      <c r="Q170"/>
      <c r="R170"/>
      <c r="S170"/>
      <c r="T170"/>
      <c r="U170"/>
      <c r="V170"/>
      <c r="W170"/>
      <c r="X170"/>
      <c r="Y170"/>
      <c r="Z170"/>
      <c r="AA170"/>
    </row>
    <row r="171" spans="1:27" s="7" customFormat="1" ht="16.5">
      <c r="A171"/>
      <c r="B171"/>
      <c r="C171"/>
      <c r="D171"/>
      <c r="E171"/>
      <c r="F171"/>
      <c r="G171"/>
      <c r="H171"/>
      <c r="I171"/>
      <c r="J171"/>
      <c r="K171"/>
      <c r="L171"/>
      <c r="M171"/>
      <c r="N171"/>
      <c r="O171"/>
      <c r="P171"/>
      <c r="Q171"/>
      <c r="R171"/>
      <c r="S171"/>
      <c r="T171"/>
      <c r="U171"/>
      <c r="V171"/>
      <c r="W171"/>
      <c r="X171"/>
      <c r="Y171"/>
      <c r="Z171"/>
      <c r="AA171"/>
    </row>
    <row r="172" spans="1:27" s="7" customFormat="1" ht="16.5">
      <c r="A172"/>
      <c r="B172"/>
      <c r="C172"/>
      <c r="D172"/>
      <c r="E172"/>
      <c r="F172"/>
      <c r="G172"/>
      <c r="H172"/>
      <c r="I172"/>
      <c r="J172"/>
      <c r="K172"/>
      <c r="L172"/>
      <c r="M172"/>
      <c r="N172"/>
      <c r="O172"/>
      <c r="P172"/>
      <c r="Q172"/>
      <c r="R172"/>
      <c r="S172"/>
      <c r="T172"/>
      <c r="U172"/>
      <c r="V172"/>
      <c r="W172"/>
      <c r="X172"/>
      <c r="Y172"/>
      <c r="Z172"/>
      <c r="AA172"/>
    </row>
    <row r="173" spans="1:27" s="7" customFormat="1" ht="16.5">
      <c r="A173"/>
      <c r="B173"/>
      <c r="C173"/>
      <c r="D173"/>
      <c r="E173"/>
      <c r="F173"/>
      <c r="G173"/>
      <c r="H173"/>
      <c r="I173"/>
      <c r="J173"/>
      <c r="K173"/>
      <c r="L173"/>
      <c r="M173"/>
      <c r="N173"/>
      <c r="O173"/>
      <c r="P173"/>
      <c r="Q173"/>
      <c r="R173"/>
      <c r="S173"/>
      <c r="T173"/>
      <c r="U173"/>
      <c r="V173"/>
      <c r="W173"/>
      <c r="X173"/>
      <c r="Y173"/>
      <c r="Z173"/>
      <c r="AA173"/>
    </row>
    <row r="174" spans="1:27" s="7" customFormat="1" ht="16.5">
      <c r="A174"/>
      <c r="B174"/>
      <c r="C174"/>
      <c r="D174"/>
      <c r="E174"/>
      <c r="F174"/>
      <c r="G174"/>
      <c r="H174"/>
      <c r="I174"/>
      <c r="J174"/>
      <c r="K174"/>
      <c r="L174"/>
      <c r="M174"/>
      <c r="N174"/>
      <c r="O174"/>
      <c r="P174"/>
      <c r="Q174"/>
      <c r="R174"/>
      <c r="S174"/>
      <c r="T174"/>
      <c r="U174"/>
      <c r="V174"/>
      <c r="W174"/>
      <c r="X174"/>
      <c r="Y174"/>
      <c r="Z174"/>
      <c r="AA174"/>
    </row>
    <row r="175" spans="1:27" s="7" customFormat="1" ht="16.5">
      <c r="A175"/>
      <c r="B175"/>
      <c r="C175"/>
      <c r="D175"/>
      <c r="E175"/>
      <c r="F175"/>
      <c r="G175"/>
      <c r="H175"/>
      <c r="I175"/>
      <c r="J175"/>
      <c r="K175"/>
      <c r="L175"/>
      <c r="M175"/>
      <c r="N175"/>
      <c r="O175"/>
      <c r="P175"/>
      <c r="Q175"/>
      <c r="R175"/>
      <c r="S175"/>
      <c r="T175"/>
      <c r="U175"/>
      <c r="V175"/>
      <c r="W175"/>
      <c r="X175"/>
      <c r="Y175"/>
      <c r="Z175"/>
      <c r="AA175"/>
    </row>
    <row r="176" spans="1:27" s="7" customFormat="1" ht="16.5">
      <c r="A176"/>
      <c r="B176"/>
      <c r="C176"/>
      <c r="D176"/>
      <c r="E176"/>
      <c r="F176"/>
      <c r="G176"/>
      <c r="H176"/>
      <c r="I176"/>
      <c r="J176"/>
      <c r="K176"/>
      <c r="L176"/>
      <c r="M176"/>
      <c r="N176"/>
      <c r="O176"/>
      <c r="P176"/>
      <c r="Q176"/>
      <c r="R176"/>
      <c r="S176"/>
      <c r="T176"/>
      <c r="U176"/>
      <c r="V176"/>
      <c r="W176"/>
      <c r="X176"/>
      <c r="Y176"/>
      <c r="Z176"/>
      <c r="AA176"/>
    </row>
    <row r="177" spans="1:27" s="7" customFormat="1" ht="16.5">
      <c r="A177"/>
      <c r="B177"/>
      <c r="C177"/>
      <c r="D177"/>
      <c r="E177"/>
      <c r="F177"/>
      <c r="G177"/>
      <c r="H177"/>
      <c r="I177"/>
      <c r="J177"/>
      <c r="K177"/>
      <c r="L177"/>
      <c r="M177"/>
      <c r="N177"/>
      <c r="O177"/>
      <c r="P177"/>
      <c r="Q177"/>
      <c r="R177"/>
      <c r="S177"/>
      <c r="T177"/>
      <c r="U177"/>
      <c r="V177"/>
      <c r="W177"/>
      <c r="X177"/>
      <c r="Y177"/>
      <c r="Z177"/>
      <c r="AA177"/>
    </row>
    <row r="178" spans="1:27" s="7" customFormat="1" ht="16.5">
      <c r="A178"/>
      <c r="B178"/>
      <c r="C178"/>
      <c r="D178"/>
      <c r="E178"/>
      <c r="F178"/>
      <c r="G178"/>
      <c r="H178"/>
      <c r="I178"/>
      <c r="J178"/>
      <c r="K178"/>
      <c r="L178"/>
      <c r="M178"/>
      <c r="N178"/>
      <c r="O178"/>
      <c r="P178"/>
      <c r="Q178"/>
      <c r="R178"/>
      <c r="S178"/>
      <c r="T178"/>
      <c r="U178"/>
      <c r="V178"/>
      <c r="W178"/>
      <c r="X178"/>
      <c r="Y178"/>
      <c r="Z178"/>
      <c r="AA178"/>
    </row>
    <row r="179" spans="1:27" s="7" customFormat="1" ht="16.5">
      <c r="A179"/>
      <c r="B179"/>
      <c r="C179"/>
      <c r="D179"/>
      <c r="E179"/>
      <c r="F179"/>
      <c r="G179"/>
      <c r="H179"/>
      <c r="I179"/>
      <c r="J179"/>
      <c r="K179"/>
      <c r="L179"/>
      <c r="M179"/>
      <c r="N179"/>
      <c r="O179"/>
      <c r="P179"/>
      <c r="Q179"/>
      <c r="R179"/>
      <c r="S179"/>
      <c r="T179"/>
      <c r="U179"/>
      <c r="V179"/>
      <c r="W179"/>
      <c r="X179"/>
      <c r="Y179"/>
      <c r="Z179"/>
      <c r="AA179"/>
    </row>
    <row r="180" spans="1:27" s="7" customFormat="1" ht="16.5">
      <c r="A180"/>
      <c r="B180"/>
      <c r="C180"/>
      <c r="D180"/>
      <c r="E180"/>
      <c r="F180"/>
      <c r="G180"/>
      <c r="H180"/>
      <c r="I180"/>
      <c r="J180"/>
      <c r="K180"/>
      <c r="L180"/>
      <c r="M180"/>
      <c r="N180"/>
      <c r="O180"/>
      <c r="P180"/>
      <c r="Q180"/>
      <c r="R180"/>
      <c r="S180"/>
      <c r="T180"/>
      <c r="U180"/>
      <c r="V180"/>
      <c r="W180"/>
      <c r="X180"/>
      <c r="Y180"/>
      <c r="Z180"/>
      <c r="AA180"/>
    </row>
    <row r="181" spans="1:27" s="7" customFormat="1" ht="16.5">
      <c r="A181"/>
      <c r="B181"/>
      <c r="C181"/>
      <c r="D181"/>
      <c r="E181"/>
      <c r="F181"/>
      <c r="G181"/>
      <c r="H181"/>
      <c r="I181"/>
      <c r="J181"/>
      <c r="K181"/>
      <c r="L181"/>
      <c r="M181"/>
      <c r="N181"/>
      <c r="O181"/>
      <c r="P181"/>
      <c r="Q181"/>
      <c r="R181"/>
      <c r="S181"/>
      <c r="T181"/>
      <c r="U181"/>
      <c r="V181"/>
      <c r="W181"/>
      <c r="X181"/>
      <c r="Y181"/>
      <c r="Z181"/>
      <c r="AA181"/>
    </row>
    <row r="182" spans="1:27" s="7" customFormat="1" ht="16.5">
      <c r="A182"/>
      <c r="B182"/>
      <c r="C182"/>
      <c r="D182"/>
      <c r="E182"/>
      <c r="F182"/>
      <c r="G182"/>
      <c r="H182"/>
      <c r="I182"/>
      <c r="J182"/>
      <c r="K182"/>
      <c r="L182"/>
      <c r="M182"/>
      <c r="N182"/>
      <c r="O182"/>
      <c r="P182"/>
      <c r="Q182"/>
      <c r="R182"/>
      <c r="S182"/>
      <c r="T182"/>
      <c r="U182"/>
      <c r="V182"/>
      <c r="W182"/>
      <c r="X182"/>
      <c r="Y182"/>
      <c r="Z182"/>
      <c r="AA182"/>
    </row>
    <row r="183" spans="1:27" s="7" customFormat="1" ht="16.5">
      <c r="A183"/>
      <c r="B183"/>
      <c r="C183"/>
      <c r="D183"/>
      <c r="E183"/>
      <c r="F183"/>
      <c r="G183"/>
      <c r="H183"/>
      <c r="I183"/>
      <c r="J183"/>
      <c r="K183"/>
      <c r="L183"/>
      <c r="M183"/>
      <c r="N183"/>
      <c r="O183"/>
      <c r="P183"/>
      <c r="Q183"/>
      <c r="R183"/>
      <c r="S183"/>
      <c r="T183"/>
      <c r="U183"/>
      <c r="V183"/>
      <c r="W183"/>
      <c r="X183"/>
      <c r="Y183"/>
      <c r="Z183"/>
      <c r="AA183"/>
    </row>
    <row r="184" spans="1:27" s="7" customFormat="1" ht="16.5">
      <c r="A184"/>
      <c r="B184"/>
      <c r="C184"/>
      <c r="D184"/>
      <c r="E184"/>
      <c r="F184"/>
      <c r="G184"/>
      <c r="H184"/>
      <c r="I184"/>
      <c r="J184"/>
      <c r="K184"/>
      <c r="L184"/>
      <c r="M184"/>
      <c r="N184"/>
      <c r="O184"/>
      <c r="P184"/>
      <c r="Q184"/>
      <c r="R184"/>
      <c r="S184"/>
      <c r="T184"/>
      <c r="U184"/>
      <c r="V184"/>
      <c r="W184"/>
      <c r="X184"/>
      <c r="Y184"/>
      <c r="Z184"/>
      <c r="AA184"/>
    </row>
    <row r="185" spans="1:27" s="7" customFormat="1" ht="16.5">
      <c r="A185"/>
      <c r="B185"/>
      <c r="C185"/>
      <c r="D185"/>
      <c r="E185"/>
      <c r="F185"/>
      <c r="G185"/>
      <c r="H185"/>
      <c r="I185"/>
      <c r="J185"/>
      <c r="K185"/>
      <c r="L185"/>
      <c r="M185"/>
      <c r="N185"/>
      <c r="O185"/>
      <c r="P185"/>
      <c r="Q185"/>
      <c r="R185"/>
      <c r="S185"/>
      <c r="T185"/>
      <c r="U185"/>
      <c r="V185"/>
      <c r="W185"/>
      <c r="X185"/>
      <c r="Y185"/>
      <c r="Z185"/>
      <c r="AA185"/>
    </row>
    <row r="186" spans="1:27" s="7" customFormat="1" ht="16.5">
      <c r="A186"/>
      <c r="B186"/>
      <c r="C186"/>
      <c r="D186"/>
      <c r="E186"/>
      <c r="F186"/>
      <c r="G186"/>
      <c r="H186"/>
      <c r="I186"/>
      <c r="J186"/>
      <c r="K186"/>
      <c r="L186"/>
      <c r="M186"/>
      <c r="N186"/>
      <c r="O186"/>
      <c r="P186"/>
      <c r="Q186"/>
      <c r="R186"/>
      <c r="S186"/>
      <c r="T186"/>
      <c r="U186"/>
      <c r="V186"/>
      <c r="W186"/>
      <c r="X186"/>
      <c r="Y186"/>
      <c r="Z186"/>
      <c r="AA186"/>
    </row>
    <row r="187" spans="1:27" s="7" customFormat="1" ht="16.5">
      <c r="A187"/>
      <c r="B187"/>
      <c r="C187"/>
      <c r="D187"/>
      <c r="E187"/>
      <c r="F187"/>
      <c r="G187"/>
      <c r="H187"/>
      <c r="I187"/>
      <c r="J187"/>
      <c r="K187"/>
      <c r="L187"/>
      <c r="M187"/>
      <c r="N187"/>
      <c r="O187"/>
      <c r="P187"/>
      <c r="Q187"/>
      <c r="R187"/>
      <c r="S187"/>
      <c r="T187"/>
      <c r="U187"/>
      <c r="V187"/>
      <c r="W187"/>
      <c r="X187"/>
      <c r="Y187"/>
      <c r="Z187"/>
      <c r="AA187"/>
    </row>
    <row r="188" spans="1:27" s="7" customFormat="1" ht="16.5">
      <c r="A188"/>
      <c r="B188"/>
      <c r="C188"/>
      <c r="D188"/>
      <c r="E188"/>
      <c r="F188"/>
      <c r="G188"/>
      <c r="H188"/>
      <c r="I188"/>
      <c r="J188"/>
      <c r="K188"/>
      <c r="L188"/>
      <c r="M188"/>
      <c r="N188"/>
      <c r="O188"/>
      <c r="P188"/>
      <c r="Q188"/>
      <c r="R188"/>
      <c r="S188"/>
      <c r="T188"/>
      <c r="U188"/>
      <c r="V188"/>
      <c r="W188"/>
      <c r="X188"/>
      <c r="Y188"/>
      <c r="Z188"/>
      <c r="AA188"/>
    </row>
    <row r="189" spans="1:27" s="7" customFormat="1" ht="16.5">
      <c r="A189"/>
      <c r="B189"/>
      <c r="C189"/>
      <c r="D189"/>
      <c r="E189"/>
      <c r="F189"/>
      <c r="G189"/>
      <c r="H189"/>
      <c r="I189"/>
      <c r="J189"/>
      <c r="K189"/>
      <c r="L189"/>
      <c r="M189"/>
      <c r="N189"/>
      <c r="O189"/>
      <c r="P189"/>
      <c r="Q189"/>
      <c r="R189"/>
      <c r="S189"/>
      <c r="T189"/>
      <c r="U189"/>
      <c r="V189"/>
      <c r="W189"/>
      <c r="X189"/>
      <c r="Y189"/>
      <c r="Z189"/>
      <c r="AA189"/>
    </row>
    <row r="190" spans="1:27" s="7" customFormat="1" ht="16.5">
      <c r="A190"/>
      <c r="B190"/>
      <c r="C190"/>
      <c r="D190"/>
      <c r="E190"/>
      <c r="F190"/>
      <c r="G190"/>
      <c r="H190"/>
      <c r="I190"/>
      <c r="J190"/>
      <c r="K190"/>
      <c r="L190"/>
      <c r="M190"/>
      <c r="N190"/>
      <c r="O190"/>
      <c r="P190"/>
      <c r="Q190"/>
      <c r="R190"/>
      <c r="S190"/>
      <c r="T190"/>
      <c r="U190"/>
      <c r="V190"/>
      <c r="W190"/>
      <c r="X190"/>
      <c r="Y190"/>
      <c r="Z190"/>
      <c r="AA190"/>
    </row>
    <row r="191" spans="1:27" s="7" customFormat="1" ht="16.5">
      <c r="A191"/>
      <c r="B191"/>
      <c r="C191"/>
      <c r="D191"/>
      <c r="E191"/>
      <c r="F191"/>
      <c r="G191"/>
      <c r="H191"/>
      <c r="I191"/>
      <c r="J191"/>
      <c r="K191"/>
      <c r="L191"/>
      <c r="M191"/>
      <c r="N191"/>
      <c r="O191"/>
      <c r="P191"/>
      <c r="Q191"/>
      <c r="R191"/>
      <c r="S191"/>
      <c r="T191"/>
      <c r="U191"/>
      <c r="V191"/>
      <c r="W191"/>
      <c r="X191"/>
      <c r="Y191"/>
      <c r="Z191"/>
      <c r="AA191"/>
    </row>
    <row r="192" spans="1:27" s="7" customFormat="1" ht="16.5">
      <c r="A192"/>
      <c r="B192"/>
      <c r="C192"/>
      <c r="D192"/>
      <c r="E192"/>
      <c r="F192"/>
      <c r="G192"/>
      <c r="H192"/>
      <c r="I192"/>
      <c r="J192"/>
      <c r="K192"/>
      <c r="L192"/>
      <c r="M192"/>
      <c r="N192"/>
      <c r="O192"/>
      <c r="P192"/>
      <c r="Q192"/>
      <c r="R192"/>
      <c r="S192"/>
      <c r="T192"/>
      <c r="U192"/>
      <c r="V192"/>
      <c r="W192"/>
      <c r="X192"/>
      <c r="Y192"/>
      <c r="Z192"/>
      <c r="AA192"/>
    </row>
    <row r="193" spans="1:27" s="7" customFormat="1" ht="16.5">
      <c r="A193"/>
      <c r="B193"/>
      <c r="C193"/>
      <c r="D193"/>
      <c r="E193"/>
      <c r="F193"/>
      <c r="G193"/>
      <c r="H193"/>
      <c r="I193"/>
      <c r="J193"/>
      <c r="K193"/>
      <c r="L193"/>
      <c r="M193"/>
      <c r="N193"/>
      <c r="O193"/>
      <c r="P193"/>
      <c r="Q193"/>
      <c r="R193"/>
      <c r="S193"/>
      <c r="T193"/>
      <c r="U193"/>
      <c r="V193"/>
      <c r="W193"/>
      <c r="X193"/>
      <c r="Y193"/>
      <c r="Z193"/>
      <c r="AA193"/>
    </row>
    <row r="194" spans="1:27" s="7" customFormat="1" ht="16.5">
      <c r="A194"/>
      <c r="B194"/>
      <c r="C194"/>
      <c r="D194"/>
      <c r="E194"/>
      <c r="F194"/>
      <c r="G194"/>
      <c r="H194"/>
      <c r="I194"/>
      <c r="J194"/>
      <c r="K194"/>
      <c r="L194"/>
      <c r="M194"/>
      <c r="N194"/>
      <c r="O194"/>
      <c r="P194"/>
      <c r="Q194"/>
      <c r="R194"/>
      <c r="S194"/>
      <c r="T194"/>
      <c r="U194"/>
      <c r="V194"/>
      <c r="W194"/>
      <c r="X194"/>
      <c r="Y194"/>
      <c r="Z194"/>
      <c r="AA194"/>
    </row>
    <row r="195" spans="1:27" s="7" customFormat="1" ht="16.5">
      <c r="A195"/>
      <c r="B195"/>
      <c r="C195"/>
      <c r="D195"/>
      <c r="E195"/>
      <c r="F195"/>
      <c r="G195"/>
      <c r="H195"/>
      <c r="I195"/>
      <c r="J195"/>
      <c r="K195"/>
      <c r="L195"/>
      <c r="M195"/>
      <c r="N195"/>
      <c r="O195"/>
      <c r="P195"/>
      <c r="Q195"/>
      <c r="R195"/>
      <c r="S195"/>
      <c r="T195"/>
      <c r="U195"/>
      <c r="V195"/>
      <c r="W195"/>
      <c r="X195"/>
      <c r="Y195"/>
      <c r="Z195"/>
      <c r="AA195"/>
    </row>
    <row r="196" spans="1:27" s="7" customFormat="1" ht="16.5">
      <c r="A196"/>
      <c r="B196"/>
      <c r="C196"/>
      <c r="D196"/>
      <c r="E196"/>
      <c r="F196"/>
      <c r="G196"/>
      <c r="H196"/>
      <c r="I196"/>
      <c r="J196"/>
      <c r="K196"/>
      <c r="L196"/>
      <c r="M196"/>
      <c r="N196"/>
      <c r="O196"/>
      <c r="P196"/>
      <c r="Q196"/>
      <c r="R196"/>
      <c r="S196"/>
      <c r="T196"/>
      <c r="U196"/>
      <c r="V196"/>
      <c r="W196"/>
      <c r="X196"/>
      <c r="Y196"/>
      <c r="Z196"/>
      <c r="AA196"/>
    </row>
    <row r="197" spans="1:27" s="7" customFormat="1" ht="16.5">
      <c r="A197"/>
      <c r="B197"/>
      <c r="C197"/>
      <c r="D197"/>
      <c r="E197"/>
      <c r="F197"/>
      <c r="G197"/>
      <c r="H197"/>
      <c r="I197"/>
      <c r="J197"/>
      <c r="K197"/>
      <c r="L197"/>
      <c r="M197"/>
      <c r="N197"/>
      <c r="O197"/>
      <c r="P197"/>
      <c r="Q197"/>
      <c r="R197"/>
      <c r="S197"/>
      <c r="T197"/>
      <c r="U197"/>
      <c r="V197"/>
      <c r="W197"/>
      <c r="X197"/>
      <c r="Y197"/>
      <c r="Z197"/>
      <c r="AA197"/>
    </row>
    <row r="198" spans="1:27" s="7" customFormat="1" ht="16.5">
      <c r="A198"/>
      <c r="B198"/>
      <c r="C198"/>
      <c r="D198"/>
      <c r="E198"/>
      <c r="F198"/>
      <c r="G198"/>
      <c r="H198"/>
      <c r="I198"/>
      <c r="J198"/>
      <c r="K198"/>
      <c r="L198"/>
      <c r="M198"/>
      <c r="N198"/>
      <c r="O198"/>
      <c r="P198"/>
      <c r="Q198"/>
      <c r="R198"/>
      <c r="S198"/>
      <c r="T198"/>
      <c r="U198"/>
      <c r="V198"/>
      <c r="W198"/>
      <c r="X198"/>
      <c r="Y198"/>
      <c r="Z198"/>
      <c r="AA198"/>
    </row>
    <row r="199" spans="1:27" s="7" customFormat="1" ht="16.5">
      <c r="A199"/>
      <c r="B199"/>
      <c r="C199"/>
      <c r="D199"/>
      <c r="E199"/>
      <c r="F199"/>
      <c r="G199"/>
      <c r="H199"/>
      <c r="I199"/>
      <c r="J199"/>
      <c r="K199"/>
      <c r="L199"/>
      <c r="M199"/>
      <c r="N199"/>
      <c r="O199"/>
      <c r="P199"/>
      <c r="Q199"/>
      <c r="R199"/>
      <c r="S199"/>
      <c r="T199"/>
      <c r="U199"/>
      <c r="V199"/>
      <c r="W199"/>
      <c r="X199"/>
      <c r="Y199"/>
      <c r="Z199"/>
      <c r="AA199"/>
    </row>
    <row r="200" spans="1:27" s="7" customFormat="1" ht="16.5">
      <c r="A200"/>
      <c r="B200"/>
      <c r="C200"/>
      <c r="D200"/>
      <c r="E200"/>
      <c r="F200"/>
      <c r="G200"/>
      <c r="H200"/>
      <c r="I200"/>
      <c r="J200"/>
      <c r="K200"/>
      <c r="L200"/>
      <c r="M200"/>
      <c r="N200"/>
      <c r="O200"/>
      <c r="P200"/>
      <c r="Q200"/>
      <c r="R200"/>
      <c r="S200"/>
      <c r="T200"/>
      <c r="U200"/>
      <c r="V200"/>
      <c r="W200"/>
      <c r="X200"/>
      <c r="Y200"/>
      <c r="Z200"/>
      <c r="AA200"/>
    </row>
  </sheetData>
  <sheetProtection/>
  <protectedRanges>
    <protectedRange sqref="C49" name="Range1_1"/>
    <protectedRange sqref="D49" name="Range1_2"/>
  </protectedRanges>
  <mergeCells count="8">
    <mergeCell ref="A2:E2"/>
    <mergeCell ref="A3:E3"/>
    <mergeCell ref="A41:A42"/>
    <mergeCell ref="B41:C41"/>
    <mergeCell ref="D41:E41"/>
    <mergeCell ref="A29:A30"/>
    <mergeCell ref="B29:C29"/>
    <mergeCell ref="D29:E29"/>
  </mergeCells>
  <printOptions/>
  <pageMargins left="0.35" right="0.25" top="0.41" bottom="0.62" header="0.24" footer="0.17"/>
  <pageSetup firstPageNumber="20" useFirstPageNumber="1" horizontalDpi="600" verticalDpi="600" orientation="portrait" r:id="rId1"/>
  <headerFooter alignWithMargins="0">
    <oddHeader>&amp;LCÔNG TY CP CHỨNG KHOÁN PHÚ GIA&amp;RBÁO CÁO TÀI CHÍNH QUÝ 2-2016</oddHeader>
    <oddFooter>&amp;CPage &amp;P</oddFooter>
  </headerFooter>
</worksheet>
</file>

<file path=xl/worksheets/sheet7.xml><?xml version="1.0" encoding="utf-8"?>
<worksheet xmlns="http://schemas.openxmlformats.org/spreadsheetml/2006/main" xmlns:r="http://schemas.openxmlformats.org/officeDocument/2006/relationships">
  <dimension ref="A1:I348"/>
  <sheetViews>
    <sheetView workbookViewId="0" topLeftCell="A335">
      <selection activeCell="I186" sqref="I186"/>
    </sheetView>
  </sheetViews>
  <sheetFormatPr defaultColWidth="9.140625" defaultRowHeight="12.75"/>
  <cols>
    <col min="1" max="1" width="0.85546875" style="8" customWidth="1"/>
    <col min="2" max="2" width="44.7109375" style="8" customWidth="1"/>
    <col min="3" max="3" width="9.57421875" style="8" customWidth="1"/>
    <col min="4" max="4" width="15.140625" style="8" customWidth="1"/>
    <col min="5" max="5" width="16.8515625" style="8" customWidth="1"/>
    <col min="6" max="6" width="14.8515625" style="8" customWidth="1"/>
    <col min="7" max="7" width="9.140625" style="8" customWidth="1"/>
    <col min="8" max="8" width="16.421875" style="8" customWidth="1"/>
    <col min="9" max="9" width="12.57421875" style="8" customWidth="1"/>
    <col min="10" max="16384" width="9.140625" style="8" customWidth="1"/>
  </cols>
  <sheetData>
    <row r="1" spans="2:5" ht="29.25">
      <c r="B1" s="9" t="s">
        <v>1216</v>
      </c>
      <c r="D1" s="3" t="s">
        <v>901</v>
      </c>
      <c r="E1" s="3" t="s">
        <v>902</v>
      </c>
    </row>
    <row r="2" spans="2:5" ht="15">
      <c r="B2" s="8" t="s">
        <v>1179</v>
      </c>
      <c r="D2" s="102">
        <v>8950468062</v>
      </c>
      <c r="E2" s="102">
        <v>9547683080</v>
      </c>
    </row>
    <row r="3" ht="15">
      <c r="B3" s="11" t="s">
        <v>1201</v>
      </c>
    </row>
    <row r="4" ht="15">
      <c r="B4" s="8" t="s">
        <v>1202</v>
      </c>
    </row>
    <row r="5" spans="2:5" ht="15">
      <c r="B5" s="8" t="s">
        <v>1179</v>
      </c>
      <c r="D5" s="8" t="s">
        <v>897</v>
      </c>
      <c r="E5" s="8" t="s">
        <v>897</v>
      </c>
    </row>
    <row r="6" ht="15">
      <c r="B6" s="8" t="s">
        <v>1204</v>
      </c>
    </row>
    <row r="7" spans="2:5" ht="15">
      <c r="B7" s="8" t="s">
        <v>1179</v>
      </c>
      <c r="E7" s="67">
        <v>3812665000</v>
      </c>
    </row>
    <row r="8" ht="15">
      <c r="B8" s="8" t="s">
        <v>1205</v>
      </c>
    </row>
    <row r="9" ht="15">
      <c r="B9" s="8" t="s">
        <v>1179</v>
      </c>
    </row>
    <row r="10" ht="15">
      <c r="B10" s="8" t="s">
        <v>1206</v>
      </c>
    </row>
    <row r="11" spans="2:5" ht="15">
      <c r="B11" s="8" t="s">
        <v>1179</v>
      </c>
      <c r="D11" s="8" t="s">
        <v>897</v>
      </c>
      <c r="E11" s="8" t="s">
        <v>897</v>
      </c>
    </row>
    <row r="12" ht="15">
      <c r="B12" s="8" t="s">
        <v>1207</v>
      </c>
    </row>
    <row r="13" spans="2:5" ht="15">
      <c r="B13" s="8" t="s">
        <v>1179</v>
      </c>
      <c r="D13" s="8" t="s">
        <v>897</v>
      </c>
      <c r="E13" s="8" t="s">
        <v>897</v>
      </c>
    </row>
    <row r="14" ht="15">
      <c r="B14" s="8" t="s">
        <v>1208</v>
      </c>
    </row>
    <row r="15" spans="2:5" ht="15">
      <c r="B15" s="8" t="s">
        <v>1179</v>
      </c>
      <c r="D15" s="8" t="s">
        <v>897</v>
      </c>
      <c r="E15" s="8" t="s">
        <v>897</v>
      </c>
    </row>
    <row r="16" ht="15">
      <c r="B16" s="8" t="s">
        <v>1203</v>
      </c>
    </row>
    <row r="17" ht="15">
      <c r="B17" s="8" t="s">
        <v>1209</v>
      </c>
    </row>
    <row r="18" spans="2:5" ht="15">
      <c r="B18" s="11" t="s">
        <v>1210</v>
      </c>
      <c r="D18" s="8" t="s">
        <v>897</v>
      </c>
      <c r="E18" s="8" t="s">
        <v>897</v>
      </c>
    </row>
    <row r="20" spans="2:5" ht="16.5">
      <c r="B20" s="63" t="s">
        <v>576</v>
      </c>
      <c r="C20" s="64"/>
      <c r="D20" s="3" t="s">
        <v>901</v>
      </c>
      <c r="E20" s="3" t="s">
        <v>902</v>
      </c>
    </row>
    <row r="21" spans="2:5" ht="15">
      <c r="B21" s="54" t="s">
        <v>1179</v>
      </c>
      <c r="C21" s="65"/>
      <c r="D21" s="8" t="s">
        <v>897</v>
      </c>
      <c r="E21" s="8" t="s">
        <v>897</v>
      </c>
    </row>
    <row r="23" spans="2:5" ht="16.5">
      <c r="B23" s="11" t="s">
        <v>577</v>
      </c>
      <c r="C23" s="10"/>
      <c r="D23" s="3" t="s">
        <v>901</v>
      </c>
      <c r="E23" s="3" t="s">
        <v>902</v>
      </c>
    </row>
    <row r="24" spans="2:5" ht="15">
      <c r="B24" s="8" t="s">
        <v>578</v>
      </c>
      <c r="D24" s="8" t="s">
        <v>897</v>
      </c>
      <c r="E24" s="8" t="s">
        <v>897</v>
      </c>
    </row>
    <row r="25" ht="15">
      <c r="B25" s="8" t="s">
        <v>1179</v>
      </c>
    </row>
    <row r="26" spans="2:5" ht="15">
      <c r="B26" s="8" t="s">
        <v>579</v>
      </c>
      <c r="C26" s="10"/>
      <c r="D26" s="8" t="s">
        <v>897</v>
      </c>
      <c r="E26" s="8" t="s">
        <v>897</v>
      </c>
    </row>
    <row r="27" ht="15">
      <c r="B27" s="8" t="s">
        <v>580</v>
      </c>
    </row>
    <row r="28" ht="15">
      <c r="B28" s="8" t="s">
        <v>1179</v>
      </c>
    </row>
    <row r="29" spans="2:5" ht="16.5">
      <c r="B29" s="11" t="s">
        <v>581</v>
      </c>
      <c r="D29" s="3" t="s">
        <v>901</v>
      </c>
      <c r="E29" s="3" t="s">
        <v>902</v>
      </c>
    </row>
    <row r="30" ht="15">
      <c r="B30" s="8" t="s">
        <v>582</v>
      </c>
    </row>
    <row r="31" ht="15">
      <c r="B31" s="8" t="s">
        <v>1179</v>
      </c>
    </row>
    <row r="32" spans="2:6" ht="15">
      <c r="B32" s="8" t="s">
        <v>1211</v>
      </c>
      <c r="F32" s="95"/>
    </row>
    <row r="33" ht="15">
      <c r="B33" s="8" t="s">
        <v>1179</v>
      </c>
    </row>
    <row r="34" ht="15">
      <c r="B34" s="8" t="s">
        <v>583</v>
      </c>
    </row>
    <row r="35" ht="15">
      <c r="B35" s="8" t="s">
        <v>1179</v>
      </c>
    </row>
    <row r="36" ht="15">
      <c r="B36" s="8" t="s">
        <v>1212</v>
      </c>
    </row>
    <row r="37" ht="15">
      <c r="B37" s="8" t="s">
        <v>1179</v>
      </c>
    </row>
    <row r="38" spans="2:6" ht="15">
      <c r="B38" s="8" t="s">
        <v>584</v>
      </c>
      <c r="D38" s="279"/>
      <c r="E38" s="62"/>
      <c r="F38" s="66"/>
    </row>
    <row r="39" spans="2:6" ht="15">
      <c r="B39" s="8" t="s">
        <v>1179</v>
      </c>
      <c r="D39" s="290"/>
      <c r="E39" s="290"/>
      <c r="F39" s="66"/>
    </row>
    <row r="41" spans="2:5" ht="16.5">
      <c r="B41" s="12" t="s">
        <v>585</v>
      </c>
      <c r="C41" s="10"/>
      <c r="D41" s="3" t="s">
        <v>901</v>
      </c>
      <c r="E41" s="3" t="s">
        <v>902</v>
      </c>
    </row>
    <row r="42" spans="2:5" ht="30">
      <c r="B42" s="13" t="s">
        <v>586</v>
      </c>
      <c r="D42" s="333">
        <v>4213534</v>
      </c>
      <c r="E42" s="333">
        <v>898239</v>
      </c>
    </row>
    <row r="43" ht="30">
      <c r="B43" s="334" t="s">
        <v>36</v>
      </c>
    </row>
    <row r="44" spans="2:5" ht="15.75" thickBot="1">
      <c r="B44" s="13" t="s">
        <v>1179</v>
      </c>
      <c r="D44" s="87">
        <v>5294833</v>
      </c>
      <c r="E44" s="87">
        <v>81304885</v>
      </c>
    </row>
    <row r="45" spans="2:5" ht="15.75" thickTop="1">
      <c r="B45" s="13"/>
      <c r="D45" s="332"/>
      <c r="E45" s="332"/>
    </row>
    <row r="46" spans="2:5" ht="15">
      <c r="B46" s="13"/>
      <c r="D46" s="332"/>
      <c r="E46" s="332"/>
    </row>
    <row r="47" spans="2:5" ht="16.5">
      <c r="B47" s="12" t="s">
        <v>587</v>
      </c>
      <c r="C47" s="10"/>
      <c r="D47" s="3" t="s">
        <v>901</v>
      </c>
      <c r="E47" s="3" t="s">
        <v>902</v>
      </c>
    </row>
    <row r="48" ht="15">
      <c r="B48" s="13" t="s">
        <v>588</v>
      </c>
    </row>
    <row r="49" spans="2:5" ht="15">
      <c r="B49" s="13" t="s">
        <v>589</v>
      </c>
      <c r="D49" s="40">
        <v>92805137</v>
      </c>
      <c r="E49" s="289">
        <v>59738048</v>
      </c>
    </row>
    <row r="50" spans="2:5" ht="15">
      <c r="B50" s="13" t="s">
        <v>590</v>
      </c>
      <c r="D50" s="40"/>
      <c r="E50" s="56"/>
    </row>
    <row r="51" ht="15">
      <c r="B51" s="13" t="s">
        <v>591</v>
      </c>
    </row>
    <row r="52" spans="2:5" ht="15.75" thickBot="1">
      <c r="B52" s="13" t="s">
        <v>1179</v>
      </c>
      <c r="D52" s="86">
        <f>SUM(D49:D51)</f>
        <v>92805137</v>
      </c>
      <c r="E52" s="86">
        <f>SUM(E49:E51)</f>
        <v>59738048</v>
      </c>
    </row>
    <row r="53" ht="15.75" thickTop="1">
      <c r="B53" s="13"/>
    </row>
    <row r="54" spans="2:5" ht="28.5">
      <c r="B54" s="12" t="s">
        <v>592</v>
      </c>
      <c r="C54" s="10"/>
      <c r="D54" s="3" t="s">
        <v>901</v>
      </c>
      <c r="E54" s="3" t="s">
        <v>902</v>
      </c>
    </row>
    <row r="55" spans="2:5" ht="30">
      <c r="B55" s="13" t="s">
        <v>593</v>
      </c>
      <c r="D55" s="8" t="s">
        <v>897</v>
      </c>
      <c r="E55" s="8" t="s">
        <v>897</v>
      </c>
    </row>
    <row r="56" ht="15">
      <c r="B56" s="13" t="s">
        <v>1179</v>
      </c>
    </row>
    <row r="57" spans="2:5" ht="16.5">
      <c r="B57" s="12" t="s">
        <v>594</v>
      </c>
      <c r="C57" s="10"/>
      <c r="D57" s="3" t="s">
        <v>901</v>
      </c>
      <c r="E57" s="3" t="s">
        <v>902</v>
      </c>
    </row>
    <row r="58" spans="2:5" ht="15">
      <c r="B58" s="12" t="s">
        <v>1217</v>
      </c>
      <c r="D58" s="8" t="s">
        <v>897</v>
      </c>
      <c r="E58" s="8" t="s">
        <v>897</v>
      </c>
    </row>
    <row r="59" ht="15">
      <c r="B59" s="13" t="s">
        <v>1179</v>
      </c>
    </row>
    <row r="60" spans="2:5" ht="16.5">
      <c r="B60" s="12" t="s">
        <v>595</v>
      </c>
      <c r="C60" s="10"/>
      <c r="D60" s="3" t="s">
        <v>901</v>
      </c>
      <c r="E60" s="3" t="s">
        <v>902</v>
      </c>
    </row>
    <row r="61" ht="15">
      <c r="B61" s="13" t="s">
        <v>596</v>
      </c>
    </row>
    <row r="62" ht="15">
      <c r="B62" s="13" t="s">
        <v>598</v>
      </c>
    </row>
    <row r="63" ht="20.25" customHeight="1">
      <c r="B63" s="13" t="s">
        <v>599</v>
      </c>
    </row>
    <row r="64" ht="15">
      <c r="B64" s="13" t="s">
        <v>600</v>
      </c>
    </row>
    <row r="65" spans="2:5" ht="15">
      <c r="B65" s="13" t="s">
        <v>1179</v>
      </c>
      <c r="D65" s="8" t="s">
        <v>897</v>
      </c>
      <c r="E65" s="8" t="s">
        <v>897</v>
      </c>
    </row>
    <row r="66" spans="2:5" ht="16.5">
      <c r="B66" s="12" t="s">
        <v>601</v>
      </c>
      <c r="C66" s="10"/>
      <c r="D66" s="3" t="s">
        <v>901</v>
      </c>
      <c r="E66" s="3" t="s">
        <v>902</v>
      </c>
    </row>
    <row r="67" spans="2:5" ht="15">
      <c r="B67" s="13" t="s">
        <v>723</v>
      </c>
      <c r="D67" s="67">
        <v>2564198539</v>
      </c>
      <c r="E67" s="67">
        <v>2564198539</v>
      </c>
    </row>
    <row r="68" spans="2:5" ht="15.75" thickBot="1">
      <c r="B68" s="13" t="s">
        <v>1179</v>
      </c>
      <c r="D68" s="86">
        <f>SUM(D64:D67)</f>
        <v>2564198539</v>
      </c>
      <c r="E68" s="86">
        <f>SUM(E64:E67)</f>
        <v>2564198539</v>
      </c>
    </row>
    <row r="69" spans="2:5" ht="11.25" customHeight="1" thickTop="1">
      <c r="B69" s="13"/>
      <c r="D69" s="290"/>
      <c r="E69" s="290"/>
    </row>
    <row r="70" spans="2:5" ht="22.5" customHeight="1">
      <c r="B70" s="12" t="s">
        <v>602</v>
      </c>
      <c r="C70" s="10"/>
      <c r="D70" s="3" t="s">
        <v>901</v>
      </c>
      <c r="E70" s="3" t="s">
        <v>902</v>
      </c>
    </row>
    <row r="71" spans="2:5" ht="15">
      <c r="B71" s="54" t="s">
        <v>724</v>
      </c>
      <c r="D71" s="40">
        <v>10502113</v>
      </c>
      <c r="E71" s="67">
        <v>68254894</v>
      </c>
    </row>
    <row r="72" spans="2:5" ht="15">
      <c r="B72" s="54" t="s">
        <v>725</v>
      </c>
      <c r="D72" s="67">
        <v>222119300</v>
      </c>
      <c r="E72" s="67">
        <v>221419300</v>
      </c>
    </row>
    <row r="73" spans="2:6" ht="15">
      <c r="B73" s="8" t="s">
        <v>726</v>
      </c>
      <c r="D73" s="40">
        <v>-315011</v>
      </c>
      <c r="E73" s="67">
        <v>85337605</v>
      </c>
      <c r="F73" s="335"/>
    </row>
    <row r="74" spans="2:6" ht="15.75" thickBot="1">
      <c r="B74" s="8" t="s">
        <v>603</v>
      </c>
      <c r="D74" s="86">
        <f>SUM(D71:D73)</f>
        <v>232306402</v>
      </c>
      <c r="E74" s="86">
        <f>SUM(E71:E73)</f>
        <v>375011799</v>
      </c>
      <c r="F74" s="66"/>
    </row>
    <row r="75" ht="11.25" customHeight="1" thickTop="1"/>
    <row r="76" ht="15">
      <c r="B76" s="11" t="s">
        <v>604</v>
      </c>
    </row>
    <row r="77" spans="3:5" ht="16.5">
      <c r="C77" s="10"/>
      <c r="D77" s="3" t="s">
        <v>901</v>
      </c>
      <c r="E77" s="3" t="s">
        <v>902</v>
      </c>
    </row>
    <row r="78" spans="2:3" ht="15">
      <c r="B78" s="349" t="s">
        <v>605</v>
      </c>
      <c r="C78" s="349"/>
    </row>
    <row r="79" spans="2:4" ht="15">
      <c r="B79" s="13" t="s">
        <v>606</v>
      </c>
      <c r="C79" s="10"/>
      <c r="D79" s="10"/>
    </row>
    <row r="80" ht="6" customHeight="1"/>
    <row r="81" ht="15">
      <c r="B81" s="11" t="s">
        <v>607</v>
      </c>
    </row>
    <row r="83" spans="2:6" ht="15">
      <c r="B83" s="122"/>
      <c r="C83" s="392" t="s">
        <v>608</v>
      </c>
      <c r="D83" s="392" t="s">
        <v>609</v>
      </c>
      <c r="E83" s="392" t="s">
        <v>610</v>
      </c>
      <c r="F83" s="392" t="s">
        <v>612</v>
      </c>
    </row>
    <row r="84" spans="2:6" ht="15">
      <c r="B84" s="122" t="s">
        <v>611</v>
      </c>
      <c r="C84" s="392"/>
      <c r="D84" s="392"/>
      <c r="E84" s="392"/>
      <c r="F84" s="392"/>
    </row>
    <row r="85" spans="2:6" ht="15">
      <c r="B85" s="71" t="s">
        <v>613</v>
      </c>
      <c r="C85" s="72"/>
      <c r="D85" s="72"/>
      <c r="E85" s="72"/>
      <c r="F85" s="72"/>
    </row>
    <row r="86" spans="2:6" ht="15">
      <c r="B86" s="69" t="s">
        <v>614</v>
      </c>
      <c r="C86" s="70"/>
      <c r="D86" s="70">
        <f>'[1]BC TC'!$D$42</f>
        <v>5357076138</v>
      </c>
      <c r="E86" s="69"/>
      <c r="F86" s="70">
        <v>5357076138</v>
      </c>
    </row>
    <row r="87" spans="2:6" ht="15">
      <c r="B87" s="117" t="s">
        <v>615</v>
      </c>
      <c r="C87" s="117"/>
      <c r="D87" s="117"/>
      <c r="E87" s="117"/>
      <c r="F87" s="117"/>
    </row>
    <row r="88" spans="2:6" ht="15">
      <c r="B88" s="147" t="s">
        <v>616</v>
      </c>
      <c r="C88" s="119"/>
      <c r="D88" s="119"/>
      <c r="E88" s="119"/>
      <c r="F88" s="119"/>
    </row>
    <row r="89" spans="2:6" ht="15">
      <c r="B89" s="119" t="s">
        <v>617</v>
      </c>
      <c r="C89" s="119"/>
      <c r="D89" s="40">
        <v>44190000</v>
      </c>
      <c r="E89" s="119"/>
      <c r="F89" s="40">
        <v>44190000</v>
      </c>
    </row>
    <row r="90" spans="2:6" ht="15">
      <c r="B90" s="119" t="s">
        <v>618</v>
      </c>
      <c r="C90" s="118" t="s">
        <v>619</v>
      </c>
      <c r="D90" s="118" t="s">
        <v>619</v>
      </c>
      <c r="E90" s="118" t="s">
        <v>619</v>
      </c>
      <c r="F90" s="118" t="s">
        <v>619</v>
      </c>
    </row>
    <row r="91" spans="2:6" ht="15">
      <c r="B91" s="119" t="s">
        <v>620</v>
      </c>
      <c r="C91" s="118" t="s">
        <v>619</v>
      </c>
      <c r="D91" s="118" t="s">
        <v>619</v>
      </c>
      <c r="E91" s="118" t="s">
        <v>619</v>
      </c>
      <c r="F91" s="118" t="s">
        <v>619</v>
      </c>
    </row>
    <row r="92" spans="2:6" ht="15">
      <c r="B92" s="121" t="s">
        <v>621</v>
      </c>
      <c r="C92" s="120" t="s">
        <v>619</v>
      </c>
      <c r="D92" s="120" t="s">
        <v>619</v>
      </c>
      <c r="E92" s="120" t="s">
        <v>619</v>
      </c>
      <c r="F92" s="120" t="s">
        <v>619</v>
      </c>
    </row>
    <row r="93" spans="2:6" ht="15">
      <c r="B93" s="69" t="s">
        <v>622</v>
      </c>
      <c r="C93" s="69"/>
      <c r="D93" s="70">
        <f>D86+D89</f>
        <v>5401266138</v>
      </c>
      <c r="E93" s="69"/>
      <c r="F93" s="70">
        <f>F86+F89</f>
        <v>5401266138</v>
      </c>
    </row>
    <row r="94" spans="2:6" ht="15">
      <c r="B94" s="71" t="s">
        <v>623</v>
      </c>
      <c r="C94" s="72"/>
      <c r="D94" s="72"/>
      <c r="E94" s="72"/>
      <c r="F94" s="72"/>
    </row>
    <row r="95" spans="2:6" ht="15">
      <c r="B95" s="117" t="s">
        <v>614</v>
      </c>
      <c r="C95" s="117"/>
      <c r="D95" s="40">
        <v>5319861811</v>
      </c>
      <c r="E95" s="117"/>
      <c r="F95" s="40">
        <v>5319861811</v>
      </c>
    </row>
    <row r="96" spans="2:6" ht="15">
      <c r="B96" s="119" t="s">
        <v>624</v>
      </c>
      <c r="C96" s="119"/>
      <c r="D96" s="40">
        <v>8411886</v>
      </c>
      <c r="E96" s="118"/>
      <c r="F96" s="40">
        <v>8411886</v>
      </c>
    </row>
    <row r="97" spans="2:6" ht="15">
      <c r="B97" s="119" t="s">
        <v>617</v>
      </c>
      <c r="C97" s="119"/>
      <c r="D97" s="118"/>
      <c r="E97" s="118"/>
      <c r="F97" s="118"/>
    </row>
    <row r="98" spans="2:6" ht="15">
      <c r="B98" s="119" t="s">
        <v>618</v>
      </c>
      <c r="C98" s="118" t="s">
        <v>619</v>
      </c>
      <c r="D98" s="118" t="s">
        <v>619</v>
      </c>
      <c r="E98" s="118" t="s">
        <v>619</v>
      </c>
      <c r="F98" s="118" t="s">
        <v>619</v>
      </c>
    </row>
    <row r="99" spans="2:6" ht="15">
      <c r="B99" s="119" t="s">
        <v>620</v>
      </c>
      <c r="C99" s="118" t="s">
        <v>619</v>
      </c>
      <c r="D99" s="118" t="s">
        <v>619</v>
      </c>
      <c r="E99" s="118" t="s">
        <v>619</v>
      </c>
      <c r="F99" s="118" t="s">
        <v>619</v>
      </c>
    </row>
    <row r="100" spans="2:6" ht="15">
      <c r="B100" s="121" t="s">
        <v>621</v>
      </c>
      <c r="C100" s="120" t="s">
        <v>619</v>
      </c>
      <c r="D100" s="120" t="s">
        <v>619</v>
      </c>
      <c r="E100" s="120" t="s">
        <v>619</v>
      </c>
      <c r="F100" s="120" t="s">
        <v>619</v>
      </c>
    </row>
    <row r="101" spans="2:6" ht="15">
      <c r="B101" s="69" t="s">
        <v>622</v>
      </c>
      <c r="C101" s="69"/>
      <c r="D101" s="73">
        <f>D95+D96</f>
        <v>5328273697</v>
      </c>
      <c r="E101" s="69"/>
      <c r="F101" s="73">
        <f>F95+F96</f>
        <v>5328273697</v>
      </c>
    </row>
    <row r="102" spans="2:6" ht="15">
      <c r="B102" s="71" t="s">
        <v>625</v>
      </c>
      <c r="C102" s="72"/>
      <c r="D102" s="74">
        <f>D93-D101</f>
        <v>72992441</v>
      </c>
      <c r="E102" s="72"/>
      <c r="F102" s="74">
        <f>F93-F101</f>
        <v>72992441</v>
      </c>
    </row>
    <row r="103" spans="2:6" ht="15">
      <c r="B103" s="117" t="s">
        <v>626</v>
      </c>
      <c r="C103" s="317"/>
      <c r="D103" s="317"/>
      <c r="E103" s="317"/>
      <c r="F103" s="317"/>
    </row>
    <row r="104" spans="2:6" ht="15">
      <c r="B104" s="121" t="s">
        <v>627</v>
      </c>
      <c r="C104" s="318"/>
      <c r="D104" s="318"/>
      <c r="E104" s="318"/>
      <c r="F104" s="318"/>
    </row>
    <row r="105" spans="2:6" ht="15">
      <c r="B105" s="71" t="s">
        <v>628</v>
      </c>
      <c r="C105" s="69"/>
      <c r="D105" s="70">
        <f>D102</f>
        <v>72992441</v>
      </c>
      <c r="E105" s="69"/>
      <c r="F105" s="70">
        <f>F102</f>
        <v>72992441</v>
      </c>
    </row>
    <row r="107" ht="15.75" thickBot="1">
      <c r="B107" s="26" t="s">
        <v>629</v>
      </c>
    </row>
    <row r="108" spans="2:6" ht="15" customHeight="1">
      <c r="B108" s="16"/>
      <c r="C108" s="17" t="s">
        <v>630</v>
      </c>
      <c r="D108" s="17" t="s">
        <v>631</v>
      </c>
      <c r="E108" s="17" t="s">
        <v>632</v>
      </c>
      <c r="F108" s="350" t="s">
        <v>633</v>
      </c>
    </row>
    <row r="109" spans="2:6" ht="30">
      <c r="B109" s="27" t="s">
        <v>611</v>
      </c>
      <c r="C109" s="28" t="s">
        <v>634</v>
      </c>
      <c r="D109" s="28" t="s">
        <v>635</v>
      </c>
      <c r="E109" s="28" t="s">
        <v>636</v>
      </c>
      <c r="F109" s="316"/>
    </row>
    <row r="110" spans="2:6" ht="15">
      <c r="B110" s="29" t="s">
        <v>637</v>
      </c>
      <c r="C110" s="30"/>
      <c r="D110" s="30"/>
      <c r="E110" s="30"/>
      <c r="F110" s="30"/>
    </row>
    <row r="111" spans="2:6" ht="15">
      <c r="B111" s="31" t="s">
        <v>614</v>
      </c>
      <c r="C111" s="32"/>
      <c r="D111" s="32"/>
      <c r="E111" s="32"/>
      <c r="F111" s="75">
        <f>'[1]BC TC'!$D$50</f>
        <v>488049164</v>
      </c>
    </row>
    <row r="112" spans="2:6" ht="15">
      <c r="B112" s="20" t="s">
        <v>615</v>
      </c>
      <c r="C112" s="23"/>
      <c r="D112" s="23"/>
      <c r="E112" s="23"/>
      <c r="F112" s="23"/>
    </row>
    <row r="113" spans="2:6" ht="15">
      <c r="B113" s="22" t="s">
        <v>638</v>
      </c>
      <c r="C113" s="23"/>
      <c r="D113" s="23"/>
      <c r="E113" s="23"/>
      <c r="F113" s="23"/>
    </row>
    <row r="114" spans="2:6" ht="15">
      <c r="B114" s="22" t="s">
        <v>639</v>
      </c>
      <c r="C114" s="23"/>
      <c r="D114" s="23"/>
      <c r="E114" s="23"/>
      <c r="F114" s="23"/>
    </row>
    <row r="115" spans="2:6" ht="15">
      <c r="B115" s="20" t="s">
        <v>617</v>
      </c>
      <c r="C115" s="23"/>
      <c r="D115" s="23"/>
      <c r="E115" s="23"/>
      <c r="F115" s="23"/>
    </row>
    <row r="116" spans="2:6" ht="15">
      <c r="B116" s="20" t="s">
        <v>620</v>
      </c>
      <c r="C116" s="23"/>
      <c r="D116" s="23"/>
      <c r="E116" s="23"/>
      <c r="F116" s="23"/>
    </row>
    <row r="117" spans="2:6" ht="15">
      <c r="B117" s="20" t="s">
        <v>621</v>
      </c>
      <c r="C117" s="23" t="s">
        <v>640</v>
      </c>
      <c r="D117" s="23" t="s">
        <v>640</v>
      </c>
      <c r="E117" s="23" t="s">
        <v>640</v>
      </c>
      <c r="F117" s="23" t="s">
        <v>640</v>
      </c>
    </row>
    <row r="118" spans="2:6" ht="15">
      <c r="B118" s="31"/>
      <c r="C118" s="28" t="s">
        <v>640</v>
      </c>
      <c r="D118" s="28" t="s">
        <v>640</v>
      </c>
      <c r="E118" s="28" t="s">
        <v>640</v>
      </c>
      <c r="F118" s="28" t="s">
        <v>640</v>
      </c>
    </row>
    <row r="119" spans="2:6" ht="15">
      <c r="B119" s="31" t="s">
        <v>622</v>
      </c>
      <c r="C119" s="32"/>
      <c r="D119" s="32"/>
      <c r="E119" s="32"/>
      <c r="F119" s="75">
        <f>F111</f>
        <v>488049164</v>
      </c>
    </row>
    <row r="120" spans="2:6" ht="15">
      <c r="B120" s="29" t="s">
        <v>641</v>
      </c>
      <c r="C120" s="30"/>
      <c r="D120" s="30"/>
      <c r="E120" s="30"/>
      <c r="F120" s="30"/>
    </row>
    <row r="121" spans="2:6" ht="15">
      <c r="B121" s="31" t="s">
        <v>614</v>
      </c>
      <c r="C121" s="32"/>
      <c r="D121" s="32"/>
      <c r="E121" s="32"/>
      <c r="F121" s="75">
        <f>F119</f>
        <v>488049164</v>
      </c>
    </row>
    <row r="122" spans="2:6" ht="15">
      <c r="B122" s="20" t="s">
        <v>624</v>
      </c>
      <c r="C122" s="21"/>
      <c r="D122" s="21"/>
      <c r="E122" s="21"/>
      <c r="F122" s="21"/>
    </row>
    <row r="123" spans="2:6" ht="15">
      <c r="B123" s="20" t="s">
        <v>617</v>
      </c>
      <c r="C123" s="21"/>
      <c r="D123" s="21"/>
      <c r="E123" s="23"/>
      <c r="F123" s="21"/>
    </row>
    <row r="124" spans="2:6" ht="15">
      <c r="B124" s="20" t="s">
        <v>620</v>
      </c>
      <c r="C124" s="23" t="s">
        <v>640</v>
      </c>
      <c r="D124" s="23" t="s">
        <v>640</v>
      </c>
      <c r="E124" s="23" t="s">
        <v>640</v>
      </c>
      <c r="F124" s="23" t="s">
        <v>640</v>
      </c>
    </row>
    <row r="125" spans="2:6" ht="15">
      <c r="B125" s="31" t="s">
        <v>621</v>
      </c>
      <c r="C125" s="28" t="s">
        <v>640</v>
      </c>
      <c r="D125" s="28" t="s">
        <v>640</v>
      </c>
      <c r="E125" s="28" t="s">
        <v>640</v>
      </c>
      <c r="F125" s="28" t="s">
        <v>640</v>
      </c>
    </row>
    <row r="126" spans="2:6" ht="15">
      <c r="B126" s="31" t="s">
        <v>622</v>
      </c>
      <c r="C126" s="32"/>
      <c r="D126" s="32"/>
      <c r="E126" s="32"/>
      <c r="F126" s="75">
        <f>F121</f>
        <v>488049164</v>
      </c>
    </row>
    <row r="127" spans="2:6" ht="15">
      <c r="B127" s="33" t="s">
        <v>642</v>
      </c>
      <c r="C127" s="30"/>
      <c r="D127" s="30"/>
      <c r="E127" s="30"/>
      <c r="F127" s="30">
        <v>0</v>
      </c>
    </row>
    <row r="128" spans="2:6" ht="15">
      <c r="B128" s="20" t="s">
        <v>626</v>
      </c>
      <c r="C128" s="347"/>
      <c r="D128" s="347"/>
      <c r="E128" s="347"/>
      <c r="F128" s="347"/>
    </row>
    <row r="129" spans="2:6" ht="15">
      <c r="B129" s="31" t="s">
        <v>627</v>
      </c>
      <c r="C129" s="348"/>
      <c r="D129" s="348"/>
      <c r="E129" s="348"/>
      <c r="F129" s="348"/>
    </row>
    <row r="130" spans="2:6" ht="15.75" thickBot="1">
      <c r="B130" s="24" t="s">
        <v>628</v>
      </c>
      <c r="C130" s="19"/>
      <c r="D130" s="19"/>
      <c r="E130" s="19"/>
      <c r="F130" s="19"/>
    </row>
    <row r="131" ht="29.25" customHeight="1" thickBot="1">
      <c r="B131" s="11" t="s">
        <v>1213</v>
      </c>
    </row>
    <row r="132" spans="2:6" ht="15">
      <c r="B132" s="117"/>
      <c r="C132" s="363" t="s">
        <v>643</v>
      </c>
      <c r="D132" s="151" t="s">
        <v>644</v>
      </c>
      <c r="E132" s="364" t="s">
        <v>645</v>
      </c>
      <c r="F132" s="116" t="s">
        <v>646</v>
      </c>
    </row>
    <row r="133" spans="2:6" ht="15">
      <c r="B133" s="153" t="s">
        <v>647</v>
      </c>
      <c r="C133" s="390"/>
      <c r="D133" s="152" t="s">
        <v>648</v>
      </c>
      <c r="E133" s="365"/>
      <c r="F133" s="118" t="s">
        <v>649</v>
      </c>
    </row>
    <row r="134" spans="2:6" ht="15">
      <c r="B134" s="119"/>
      <c r="C134" s="390"/>
      <c r="D134" s="152" t="s">
        <v>650</v>
      </c>
      <c r="E134" s="365"/>
      <c r="F134" s="119"/>
    </row>
    <row r="135" spans="2:6" ht="15">
      <c r="B135" s="121"/>
      <c r="C135" s="390"/>
      <c r="D135" s="132" t="s">
        <v>651</v>
      </c>
      <c r="E135" s="366"/>
      <c r="F135" s="121"/>
    </row>
    <row r="136" spans="2:6" ht="15">
      <c r="B136" s="362" t="s">
        <v>652</v>
      </c>
      <c r="C136" s="362" t="s">
        <v>1166</v>
      </c>
      <c r="D136" s="362" t="s">
        <v>653</v>
      </c>
      <c r="E136" s="392" t="s">
        <v>1166</v>
      </c>
      <c r="F136" s="392" t="s">
        <v>1166</v>
      </c>
    </row>
    <row r="137" spans="2:6" ht="15">
      <c r="B137" s="362"/>
      <c r="C137" s="362"/>
      <c r="D137" s="362"/>
      <c r="E137" s="392"/>
      <c r="F137" s="392"/>
    </row>
    <row r="138" spans="2:6" ht="15">
      <c r="B138" s="362" t="s">
        <v>654</v>
      </c>
      <c r="C138" s="362" t="s">
        <v>1166</v>
      </c>
      <c r="D138" s="117" t="s">
        <v>653</v>
      </c>
      <c r="E138" s="362" t="s">
        <v>655</v>
      </c>
      <c r="F138" s="392" t="s">
        <v>1166</v>
      </c>
    </row>
    <row r="139" spans="2:6" ht="15">
      <c r="B139" s="362"/>
      <c r="C139" s="362"/>
      <c r="D139" s="121" t="s">
        <v>656</v>
      </c>
      <c r="E139" s="362"/>
      <c r="F139" s="392"/>
    </row>
    <row r="140" spans="2:6" ht="15">
      <c r="B140" s="362" t="s">
        <v>657</v>
      </c>
      <c r="C140" s="362" t="s">
        <v>658</v>
      </c>
      <c r="D140" s="362" t="s">
        <v>659</v>
      </c>
      <c r="E140" s="392" t="s">
        <v>1166</v>
      </c>
      <c r="F140" s="392" t="s">
        <v>1166</v>
      </c>
    </row>
    <row r="141" spans="2:6" ht="15">
      <c r="B141" s="362"/>
      <c r="C141" s="362"/>
      <c r="D141" s="362"/>
      <c r="E141" s="392"/>
      <c r="F141" s="392"/>
    </row>
    <row r="142" spans="2:6" ht="15">
      <c r="B142" s="72" t="s">
        <v>1179</v>
      </c>
      <c r="C142" s="69" t="s">
        <v>1166</v>
      </c>
      <c r="D142" s="69" t="s">
        <v>653</v>
      </c>
      <c r="E142" s="122" t="s">
        <v>1166</v>
      </c>
      <c r="F142" s="122" t="s">
        <v>1166</v>
      </c>
    </row>
    <row r="143" spans="2:6" ht="15">
      <c r="B143" s="72"/>
      <c r="C143" s="69"/>
      <c r="D143" s="69"/>
      <c r="E143" s="122"/>
      <c r="F143" s="122"/>
    </row>
    <row r="144" spans="2:6" ht="15">
      <c r="B144" s="143" t="s">
        <v>660</v>
      </c>
      <c r="C144" s="69"/>
      <c r="D144" s="69"/>
      <c r="E144" s="122"/>
      <c r="F144" s="122"/>
    </row>
    <row r="145" spans="2:6" ht="15">
      <c r="B145" s="69" t="s">
        <v>661</v>
      </c>
      <c r="C145" s="69"/>
      <c r="D145" s="69"/>
      <c r="E145" s="122"/>
      <c r="F145" s="122"/>
    </row>
    <row r="146" spans="2:6" ht="15">
      <c r="B146" s="72" t="s">
        <v>1179</v>
      </c>
      <c r="C146" s="69"/>
      <c r="D146" s="69"/>
      <c r="E146" s="122"/>
      <c r="F146" s="122"/>
    </row>
    <row r="147" spans="2:5" ht="15">
      <c r="B147" s="12" t="s">
        <v>662</v>
      </c>
      <c r="C147" s="13"/>
      <c r="D147" s="13"/>
      <c r="E147" s="150"/>
    </row>
    <row r="148" spans="2:5" ht="15">
      <c r="B148" s="393" t="s">
        <v>663</v>
      </c>
      <c r="C148" s="151" t="s">
        <v>664</v>
      </c>
      <c r="D148" s="117" t="s">
        <v>665</v>
      </c>
      <c r="E148" s="116"/>
    </row>
    <row r="149" spans="2:5" ht="15">
      <c r="B149" s="360"/>
      <c r="C149" s="152" t="s">
        <v>666</v>
      </c>
      <c r="D149" s="119" t="s">
        <v>667</v>
      </c>
      <c r="E149" s="118" t="s">
        <v>646</v>
      </c>
    </row>
    <row r="150" spans="2:5" ht="15">
      <c r="B150" s="360"/>
      <c r="C150" s="152" t="s">
        <v>668</v>
      </c>
      <c r="D150" s="119" t="s">
        <v>669</v>
      </c>
      <c r="E150" s="118" t="s">
        <v>649</v>
      </c>
    </row>
    <row r="151" spans="2:5" ht="15">
      <c r="B151" s="361"/>
      <c r="C151" s="132" t="s">
        <v>670</v>
      </c>
      <c r="D151" s="121" t="s">
        <v>671</v>
      </c>
      <c r="E151" s="120"/>
    </row>
    <row r="152" spans="2:5" ht="15">
      <c r="B152" s="69" t="s">
        <v>672</v>
      </c>
      <c r="C152" s="122"/>
      <c r="D152" s="122"/>
      <c r="E152" s="69"/>
    </row>
    <row r="153" spans="2:5" ht="30">
      <c r="B153" s="148" t="s">
        <v>673</v>
      </c>
      <c r="C153" s="69" t="s">
        <v>674</v>
      </c>
      <c r="D153" s="69" t="s">
        <v>675</v>
      </c>
      <c r="E153" s="122" t="s">
        <v>1166</v>
      </c>
    </row>
    <row r="154" spans="2:5" ht="30">
      <c r="B154" s="148" t="s">
        <v>676</v>
      </c>
      <c r="C154" s="69"/>
      <c r="D154" s="122"/>
      <c r="E154" s="122" t="s">
        <v>1166</v>
      </c>
    </row>
    <row r="155" spans="2:5" ht="14.25" customHeight="1">
      <c r="B155" s="69"/>
      <c r="C155" s="69" t="s">
        <v>677</v>
      </c>
      <c r="D155" s="69" t="s">
        <v>678</v>
      </c>
      <c r="E155" s="122" t="s">
        <v>1166</v>
      </c>
    </row>
    <row r="156" spans="2:5" ht="15">
      <c r="B156" s="69" t="s">
        <v>679</v>
      </c>
      <c r="C156" s="69"/>
      <c r="D156" s="69"/>
      <c r="E156" s="122"/>
    </row>
    <row r="157" spans="2:5" ht="28.5" customHeight="1">
      <c r="B157" s="148" t="s">
        <v>680</v>
      </c>
      <c r="C157" s="69" t="s">
        <v>681</v>
      </c>
      <c r="D157" s="69" t="s">
        <v>682</v>
      </c>
      <c r="E157" s="122" t="s">
        <v>1166</v>
      </c>
    </row>
    <row r="158" spans="2:5" ht="15">
      <c r="B158" s="148" t="s">
        <v>683</v>
      </c>
      <c r="C158" s="71"/>
      <c r="D158" s="69" t="s">
        <v>682</v>
      </c>
      <c r="E158" s="122" t="s">
        <v>1166</v>
      </c>
    </row>
    <row r="159" spans="2:5" ht="28.5">
      <c r="B159" s="149" t="s">
        <v>684</v>
      </c>
      <c r="C159" s="71" t="s">
        <v>653</v>
      </c>
      <c r="D159" s="71" t="s">
        <v>685</v>
      </c>
      <c r="E159" s="72" t="s">
        <v>1166</v>
      </c>
    </row>
    <row r="160" spans="2:5" ht="15">
      <c r="B160" s="15"/>
      <c r="C160" s="10"/>
      <c r="D160" s="10"/>
      <c r="E160" s="14"/>
    </row>
    <row r="161" ht="15">
      <c r="B161" s="8" t="s">
        <v>686</v>
      </c>
    </row>
    <row r="163" spans="2:5" ht="16.5">
      <c r="B163" s="12" t="s">
        <v>687</v>
      </c>
      <c r="C163" s="10"/>
      <c r="D163" s="3" t="s">
        <v>901</v>
      </c>
      <c r="E163" s="3" t="s">
        <v>902</v>
      </c>
    </row>
    <row r="164" spans="2:5" ht="15">
      <c r="B164" s="15" t="s">
        <v>715</v>
      </c>
      <c r="C164" s="13"/>
      <c r="D164" s="80"/>
      <c r="E164" s="95"/>
    </row>
    <row r="165" spans="2:5" ht="15.75" thickBot="1">
      <c r="B165" s="13" t="s">
        <v>1179</v>
      </c>
      <c r="C165" s="13"/>
      <c r="D165" s="336"/>
      <c r="E165" s="337">
        <f>E164</f>
        <v>0</v>
      </c>
    </row>
    <row r="166" spans="2:5" ht="15.75" thickTop="1">
      <c r="B166" s="13" t="s">
        <v>688</v>
      </c>
      <c r="C166" s="13"/>
      <c r="D166" s="62"/>
      <c r="E166" s="62"/>
    </row>
    <row r="167" spans="2:5" ht="15">
      <c r="B167" s="13" t="s">
        <v>689</v>
      </c>
      <c r="C167" s="13"/>
      <c r="D167" s="13" t="s">
        <v>597</v>
      </c>
      <c r="E167" s="13" t="s">
        <v>597</v>
      </c>
    </row>
    <row r="168" spans="2:5" ht="15">
      <c r="B168" s="13" t="s">
        <v>690</v>
      </c>
      <c r="C168" s="13"/>
      <c r="D168" s="13" t="s">
        <v>597</v>
      </c>
      <c r="E168" s="13" t="s">
        <v>597</v>
      </c>
    </row>
    <row r="169" spans="2:5" ht="15">
      <c r="B169" s="13" t="s">
        <v>691</v>
      </c>
      <c r="C169" s="13"/>
      <c r="D169" s="13" t="s">
        <v>597</v>
      </c>
      <c r="E169" s="13" t="s">
        <v>597</v>
      </c>
    </row>
    <row r="170" spans="2:5" ht="30">
      <c r="B170" s="13" t="s">
        <v>692</v>
      </c>
      <c r="C170" s="76"/>
      <c r="D170" s="76"/>
      <c r="E170" s="62">
        <v>294400003</v>
      </c>
    </row>
    <row r="171" spans="2:5" ht="15.75" thickBot="1">
      <c r="B171" s="8" t="s">
        <v>1179</v>
      </c>
      <c r="C171" s="68"/>
      <c r="D171" s="86">
        <f>D170</f>
        <v>0</v>
      </c>
      <c r="E171" s="86">
        <f>E170</f>
        <v>294400003</v>
      </c>
    </row>
    <row r="172" spans="3:5" ht="15.75" thickTop="1">
      <c r="C172" s="68"/>
      <c r="D172" s="68"/>
      <c r="E172" s="68"/>
    </row>
    <row r="173" spans="2:5" ht="16.5">
      <c r="B173" s="12" t="s">
        <v>693</v>
      </c>
      <c r="C173" s="10"/>
      <c r="D173" s="3" t="s">
        <v>901</v>
      </c>
      <c r="E173" s="3" t="s">
        <v>902</v>
      </c>
    </row>
    <row r="174" spans="2:5" ht="15">
      <c r="B174" s="8" t="s">
        <v>694</v>
      </c>
      <c r="C174" s="67"/>
      <c r="D174" s="67">
        <v>120000000</v>
      </c>
      <c r="E174" s="67">
        <v>120000000</v>
      </c>
    </row>
    <row r="175" spans="2:5" ht="15">
      <c r="B175" s="8" t="s">
        <v>695</v>
      </c>
      <c r="C175" s="40"/>
      <c r="D175" s="40">
        <f>1998580731-D174</f>
        <v>1878580731</v>
      </c>
      <c r="E175" s="62">
        <f>1870893432-E174</f>
        <v>1750893432</v>
      </c>
    </row>
    <row r="176" spans="2:5" ht="15">
      <c r="B176" s="13" t="s">
        <v>696</v>
      </c>
      <c r="C176" s="40"/>
      <c r="D176" s="40"/>
      <c r="E176" s="67"/>
    </row>
    <row r="177" spans="3:5" ht="15.75" thickBot="1">
      <c r="C177" s="68"/>
      <c r="D177" s="86">
        <f>SUM(D174:D176)</f>
        <v>1998580731</v>
      </c>
      <c r="E177" s="86">
        <f>SUM(E174:E176)</f>
        <v>1870893432</v>
      </c>
    </row>
    <row r="178" spans="3:5" ht="15.75" thickTop="1">
      <c r="C178" s="68"/>
      <c r="D178" s="68"/>
      <c r="E178" s="68"/>
    </row>
    <row r="179" spans="1:5" ht="16.5">
      <c r="A179" s="78"/>
      <c r="B179" s="79" t="s">
        <v>727</v>
      </c>
      <c r="C179" s="64"/>
      <c r="D179" s="3" t="s">
        <v>901</v>
      </c>
      <c r="E179" s="3" t="s">
        <v>902</v>
      </c>
    </row>
    <row r="180" spans="1:6" ht="15">
      <c r="A180" s="77">
        <v>1</v>
      </c>
      <c r="B180" s="80" t="s">
        <v>697</v>
      </c>
      <c r="C180" s="54"/>
      <c r="D180" s="57">
        <v>-40029552252</v>
      </c>
      <c r="E180" s="338">
        <v>-38600707651</v>
      </c>
      <c r="F180" s="339"/>
    </row>
    <row r="181" spans="1:5" ht="15">
      <c r="A181" s="77">
        <v>2</v>
      </c>
      <c r="B181" s="80" t="s">
        <v>698</v>
      </c>
      <c r="C181" s="54"/>
      <c r="D181" s="54"/>
      <c r="E181" s="54"/>
    </row>
    <row r="182" spans="1:5" ht="15.75" thickBot="1">
      <c r="A182" s="77">
        <v>3</v>
      </c>
      <c r="B182" s="78" t="s">
        <v>612</v>
      </c>
      <c r="C182" s="54"/>
      <c r="D182" s="291">
        <f>D180</f>
        <v>-40029552252</v>
      </c>
      <c r="E182" s="291">
        <f>E180</f>
        <v>-38600707651</v>
      </c>
    </row>
    <row r="183" spans="1:4" ht="15.75" thickTop="1">
      <c r="A183" s="77"/>
      <c r="B183" s="78"/>
      <c r="C183" s="54"/>
      <c r="D183" s="54"/>
    </row>
    <row r="185" spans="1:5" ht="28.5">
      <c r="A185" s="78"/>
      <c r="B185" s="79" t="s">
        <v>728</v>
      </c>
      <c r="C185" s="10"/>
      <c r="D185" s="10" t="s">
        <v>1214</v>
      </c>
      <c r="E185" s="10" t="s">
        <v>1215</v>
      </c>
    </row>
    <row r="186" spans="1:4" ht="30">
      <c r="A186" s="77">
        <v>1</v>
      </c>
      <c r="B186" s="80" t="s">
        <v>699</v>
      </c>
      <c r="C186" s="80"/>
      <c r="D186" s="80"/>
    </row>
    <row r="187" spans="1:4" ht="15">
      <c r="A187" s="77">
        <v>2</v>
      </c>
      <c r="B187" s="80" t="s">
        <v>700</v>
      </c>
      <c r="C187" s="80"/>
      <c r="D187" s="80"/>
    </row>
    <row r="188" spans="1:4" ht="30">
      <c r="A188" s="77">
        <v>3</v>
      </c>
      <c r="B188" s="80" t="s">
        <v>701</v>
      </c>
      <c r="C188" s="80"/>
      <c r="D188" s="80"/>
    </row>
    <row r="189" spans="1:4" ht="45">
      <c r="A189" s="77">
        <v>4</v>
      </c>
      <c r="B189" s="80" t="s">
        <v>702</v>
      </c>
      <c r="C189" s="80"/>
      <c r="D189" s="80"/>
    </row>
    <row r="190" spans="1:4" ht="15">
      <c r="A190" s="391">
        <v>5</v>
      </c>
      <c r="B190" s="80" t="s">
        <v>703</v>
      </c>
      <c r="C190" s="390"/>
      <c r="D190" s="390"/>
    </row>
    <row r="191" spans="1:4" ht="15">
      <c r="A191" s="391"/>
      <c r="B191" s="80" t="s">
        <v>704</v>
      </c>
      <c r="C191" s="390"/>
      <c r="D191" s="390"/>
    </row>
    <row r="192" spans="1:4" ht="30">
      <c r="A192" s="77">
        <v>6</v>
      </c>
      <c r="B192" s="80" t="s">
        <v>729</v>
      </c>
      <c r="C192" s="80"/>
      <c r="D192" s="80"/>
    </row>
    <row r="193" spans="1:4" ht="45">
      <c r="A193" s="77">
        <v>7</v>
      </c>
      <c r="B193" s="80" t="s">
        <v>705</v>
      </c>
      <c r="C193" s="80"/>
      <c r="D193" s="80"/>
    </row>
    <row r="194" spans="1:4" ht="30">
      <c r="A194" s="77">
        <v>8</v>
      </c>
      <c r="B194" s="79" t="s">
        <v>1218</v>
      </c>
      <c r="C194" s="80"/>
      <c r="D194" s="80"/>
    </row>
    <row r="196" ht="15">
      <c r="B196" s="11" t="s">
        <v>706</v>
      </c>
    </row>
    <row r="197" spans="2:6" ht="33">
      <c r="B197" s="78" t="s">
        <v>707</v>
      </c>
      <c r="C197" s="3" t="s">
        <v>901</v>
      </c>
      <c r="D197" s="3" t="s">
        <v>902</v>
      </c>
      <c r="E197" s="78" t="s">
        <v>708</v>
      </c>
      <c r="F197" s="78"/>
    </row>
    <row r="198" spans="2:5" ht="15">
      <c r="B198" s="80" t="s">
        <v>709</v>
      </c>
      <c r="C198" s="390"/>
      <c r="D198" s="390"/>
      <c r="E198" s="390"/>
    </row>
    <row r="199" spans="2:5" ht="15">
      <c r="B199" s="80" t="s">
        <v>1179</v>
      </c>
      <c r="C199" s="390"/>
      <c r="D199" s="390"/>
      <c r="E199" s="390"/>
    </row>
    <row r="200" spans="2:5" ht="15">
      <c r="B200" s="80" t="s">
        <v>710</v>
      </c>
      <c r="C200" s="390"/>
      <c r="D200" s="390"/>
      <c r="E200" s="390"/>
    </row>
    <row r="201" spans="2:5" ht="15">
      <c r="B201" s="80" t="s">
        <v>1179</v>
      </c>
      <c r="C201" s="390"/>
      <c r="D201" s="390"/>
      <c r="E201" s="390"/>
    </row>
    <row r="202" ht="15" hidden="1"/>
    <row r="203" ht="15">
      <c r="B203" s="11" t="s">
        <v>711</v>
      </c>
    </row>
    <row r="204" spans="2:5" ht="15">
      <c r="B204" s="78" t="s">
        <v>712</v>
      </c>
      <c r="C204" s="10"/>
      <c r="D204" s="39" t="s">
        <v>1214</v>
      </c>
      <c r="E204" s="39" t="s">
        <v>1215</v>
      </c>
    </row>
    <row r="205" spans="2:5" ht="15">
      <c r="B205" s="82" t="s">
        <v>1219</v>
      </c>
      <c r="C205" s="83"/>
      <c r="D205" s="84">
        <f>BCTHTC!D143*10000</f>
        <v>1572650000</v>
      </c>
      <c r="E205" s="84">
        <f>BCTHTC!E143*10000</f>
        <v>33927640000</v>
      </c>
    </row>
    <row r="206" spans="2:5" ht="30">
      <c r="B206" s="82" t="s">
        <v>1220</v>
      </c>
      <c r="C206" s="83"/>
      <c r="D206" s="84"/>
      <c r="E206" s="84"/>
    </row>
    <row r="207" spans="2:5" ht="15">
      <c r="B207" s="82" t="s">
        <v>1221</v>
      </c>
      <c r="C207" s="83"/>
      <c r="D207" s="84"/>
      <c r="E207" s="84"/>
    </row>
    <row r="208" spans="2:5" ht="15">
      <c r="B208" s="82" t="s">
        <v>1222</v>
      </c>
      <c r="C208" s="83"/>
      <c r="D208" s="84"/>
      <c r="E208" s="84"/>
    </row>
    <row r="209" spans="2:5" ht="15">
      <c r="B209" s="82" t="s">
        <v>1223</v>
      </c>
      <c r="C209" s="83"/>
      <c r="D209" s="84"/>
      <c r="E209" s="84"/>
    </row>
    <row r="210" spans="2:5" ht="15">
      <c r="B210" s="83" t="s">
        <v>1224</v>
      </c>
      <c r="C210" s="83"/>
      <c r="D210" s="84"/>
      <c r="E210" s="84"/>
    </row>
    <row r="211" spans="2:5" ht="15">
      <c r="B211" s="83" t="s">
        <v>1225</v>
      </c>
      <c r="C211" s="83"/>
      <c r="D211" s="84"/>
      <c r="E211" s="84"/>
    </row>
    <row r="212" spans="2:5" ht="15.75" thickBot="1">
      <c r="B212" s="80" t="s">
        <v>1179</v>
      </c>
      <c r="D212" s="292">
        <f>SUM(D205:D211)</f>
        <v>1572650000</v>
      </c>
      <c r="E212" s="292">
        <f>SUM(E205:E211)</f>
        <v>33927640000</v>
      </c>
    </row>
    <row r="213" ht="15.75" thickTop="1">
      <c r="B213" s="11" t="s">
        <v>713</v>
      </c>
    </row>
    <row r="214" spans="2:5" ht="16.5">
      <c r="B214" s="78" t="s">
        <v>712</v>
      </c>
      <c r="C214" s="10"/>
      <c r="D214" s="3" t="s">
        <v>901</v>
      </c>
      <c r="E214" s="3" t="s">
        <v>902</v>
      </c>
    </row>
    <row r="215" spans="2:5" ht="30">
      <c r="B215" s="82" t="s">
        <v>1226</v>
      </c>
      <c r="C215" s="83"/>
      <c r="D215" s="81">
        <f>BCTHTC!D150*10000</f>
        <v>1503700000</v>
      </c>
      <c r="E215" s="81">
        <f>BCTHTC!E150*10000</f>
        <v>1503700000</v>
      </c>
    </row>
    <row r="216" spans="2:5" ht="30">
      <c r="B216" s="82" t="s">
        <v>1227</v>
      </c>
      <c r="C216" s="83"/>
      <c r="D216" s="81"/>
      <c r="E216" s="81"/>
    </row>
    <row r="217" spans="2:5" ht="30">
      <c r="B217" s="82" t="s">
        <v>1228</v>
      </c>
      <c r="C217" s="83"/>
      <c r="D217" s="84"/>
      <c r="E217" s="81"/>
    </row>
    <row r="218" spans="2:5" ht="30">
      <c r="B218" s="82" t="s">
        <v>1229</v>
      </c>
      <c r="C218" s="83"/>
      <c r="D218" s="84">
        <f>BCTHTC!D155*10000</f>
        <v>150000</v>
      </c>
      <c r="E218" s="84">
        <f>BCTHTC!E155*10000</f>
        <v>7270000</v>
      </c>
    </row>
    <row r="219" spans="2:5" ht="15.75" thickBot="1">
      <c r="B219" s="82" t="s">
        <v>1179</v>
      </c>
      <c r="C219" s="83"/>
      <c r="D219" s="85">
        <f>SUM(D215:D218)</f>
        <v>1503850000</v>
      </c>
      <c r="E219" s="85">
        <f>SUM(E215:E218)</f>
        <v>1510970000</v>
      </c>
    </row>
    <row r="220" spans="4:5" ht="15.75" thickTop="1">
      <c r="D220" s="67"/>
      <c r="E220" s="67"/>
    </row>
    <row r="221" ht="15">
      <c r="B221" s="11" t="s">
        <v>722</v>
      </c>
    </row>
    <row r="222" spans="2:5" s="54" customFormat="1" ht="16.5">
      <c r="B222" s="78" t="s">
        <v>712</v>
      </c>
      <c r="C222" s="64"/>
      <c r="D222" s="3" t="s">
        <v>901</v>
      </c>
      <c r="E222" s="3" t="s">
        <v>902</v>
      </c>
    </row>
    <row r="223" spans="2:5" s="54" customFormat="1" ht="15">
      <c r="B223" s="88"/>
      <c r="C223" s="83"/>
      <c r="D223" s="92"/>
      <c r="E223" s="63"/>
    </row>
    <row r="224" spans="2:5" s="54" customFormat="1" ht="15">
      <c r="B224" s="83" t="s">
        <v>1179</v>
      </c>
      <c r="D224" s="63"/>
      <c r="E224" s="63"/>
    </row>
    <row r="225" spans="2:5" s="54" customFormat="1" ht="15">
      <c r="B225" s="63" t="s">
        <v>730</v>
      </c>
      <c r="D225" s="63"/>
      <c r="E225" s="63"/>
    </row>
    <row r="226" spans="2:5" s="54" customFormat="1" ht="16.5">
      <c r="B226" s="78" t="s">
        <v>712</v>
      </c>
      <c r="C226" s="64"/>
      <c r="D226" s="3" t="s">
        <v>901</v>
      </c>
      <c r="E226" s="3" t="s">
        <v>902</v>
      </c>
    </row>
    <row r="227" spans="2:5" s="54" customFormat="1" ht="15">
      <c r="B227" s="88"/>
      <c r="C227" s="83"/>
      <c r="D227" s="92"/>
      <c r="E227" s="92"/>
    </row>
    <row r="228" spans="2:5" s="54" customFormat="1" ht="15">
      <c r="B228" s="83" t="s">
        <v>1179</v>
      </c>
      <c r="C228" s="83"/>
      <c r="D228" s="92"/>
      <c r="E228" s="92"/>
    </row>
    <row r="229" spans="4:5" s="54" customFormat="1" ht="15">
      <c r="D229" s="63"/>
      <c r="E229" s="63"/>
    </row>
    <row r="230" spans="2:5" s="54" customFormat="1" ht="15">
      <c r="B230" s="63" t="s">
        <v>731</v>
      </c>
      <c r="D230" s="63"/>
      <c r="E230" s="63"/>
    </row>
    <row r="231" spans="2:5" s="54" customFormat="1" ht="16.5">
      <c r="B231" s="78" t="s">
        <v>712</v>
      </c>
      <c r="C231" s="64"/>
      <c r="D231" s="3" t="s">
        <v>901</v>
      </c>
      <c r="E231" s="3" t="s">
        <v>902</v>
      </c>
    </row>
    <row r="232" spans="2:5" s="54" customFormat="1" ht="15">
      <c r="B232" s="82"/>
      <c r="C232" s="83"/>
      <c r="D232" s="145"/>
      <c r="E232" s="92"/>
    </row>
    <row r="233" spans="2:5" s="54" customFormat="1" ht="15">
      <c r="B233" s="83" t="s">
        <v>1179</v>
      </c>
      <c r="C233" s="83"/>
      <c r="D233" s="92"/>
      <c r="E233" s="92"/>
    </row>
    <row r="234" spans="4:5" s="54" customFormat="1" ht="15">
      <c r="D234" s="63"/>
      <c r="E234" s="63"/>
    </row>
    <row r="235" spans="2:5" s="54" customFormat="1" ht="15">
      <c r="B235" s="63" t="s">
        <v>732</v>
      </c>
      <c r="D235" s="63"/>
      <c r="E235" s="63"/>
    </row>
    <row r="236" spans="2:5" s="54" customFormat="1" ht="16.5">
      <c r="B236" s="78" t="s">
        <v>712</v>
      </c>
      <c r="C236" s="64"/>
      <c r="D236" s="3" t="s">
        <v>901</v>
      </c>
      <c r="E236" s="3" t="s">
        <v>902</v>
      </c>
    </row>
    <row r="237" spans="2:5" s="54" customFormat="1" ht="15">
      <c r="B237" s="88"/>
      <c r="C237" s="83"/>
      <c r="D237" s="83"/>
      <c r="E237" s="83"/>
    </row>
    <row r="238" s="54" customFormat="1" ht="15"/>
    <row r="239" s="54" customFormat="1" ht="15">
      <c r="B239" s="63" t="s">
        <v>733</v>
      </c>
    </row>
    <row r="240" spans="2:5" s="54" customFormat="1" ht="16.5">
      <c r="B240" s="78" t="s">
        <v>734</v>
      </c>
      <c r="C240" s="64"/>
      <c r="D240" s="3" t="s">
        <v>901</v>
      </c>
      <c r="E240" s="3" t="s">
        <v>902</v>
      </c>
    </row>
    <row r="241" spans="2:5" s="54" customFormat="1" ht="15">
      <c r="B241" s="88"/>
      <c r="C241" s="83"/>
      <c r="D241" s="92"/>
      <c r="E241" s="63"/>
    </row>
    <row r="242" s="54" customFormat="1" ht="15"/>
    <row r="243" ht="15">
      <c r="B243" s="11" t="s">
        <v>735</v>
      </c>
    </row>
    <row r="244" spans="2:5" ht="16.5">
      <c r="B244" s="78" t="s">
        <v>712</v>
      </c>
      <c r="C244" s="64"/>
      <c r="D244" s="3" t="s">
        <v>901</v>
      </c>
      <c r="E244" s="3" t="s">
        <v>902</v>
      </c>
    </row>
    <row r="245" spans="2:5" ht="15">
      <c r="B245" s="82" t="s">
        <v>1219</v>
      </c>
      <c r="C245" s="83"/>
      <c r="D245" s="94">
        <f>BCTHTC!D162*1000</f>
        <v>121258011000</v>
      </c>
      <c r="E245" s="94">
        <f>BCTHTC!E162*1000</f>
        <v>142201573000</v>
      </c>
    </row>
    <row r="246" spans="2:5" ht="30">
      <c r="B246" s="82" t="s">
        <v>1220</v>
      </c>
      <c r="C246" s="83"/>
      <c r="D246" s="94">
        <f>BCTHTC!D163*1000</f>
        <v>3000000</v>
      </c>
      <c r="E246" s="94">
        <f>BCTHTC!E163*1000</f>
        <v>0</v>
      </c>
    </row>
    <row r="247" spans="2:5" ht="15">
      <c r="B247" s="82" t="s">
        <v>1221</v>
      </c>
      <c r="C247" s="83"/>
      <c r="D247" s="94">
        <f>BCTHTC!D164*10000</f>
        <v>788800000000</v>
      </c>
      <c r="E247" s="94">
        <f>BCTHTC!E164*10000</f>
        <v>566162400000</v>
      </c>
    </row>
    <row r="248" spans="2:5" ht="15">
      <c r="B248" s="82" t="s">
        <v>1222</v>
      </c>
      <c r="C248" s="83"/>
      <c r="D248" s="94">
        <f>BCTHTC!D165*10000</f>
        <v>8893020000</v>
      </c>
      <c r="E248" s="94">
        <f>BCTHTC!E165*10000</f>
        <v>0</v>
      </c>
    </row>
    <row r="249" spans="2:5" ht="15">
      <c r="B249" s="82" t="s">
        <v>1223</v>
      </c>
      <c r="C249" s="83"/>
      <c r="D249" s="94">
        <f>BCTHTC!D166*10000</f>
        <v>627400000</v>
      </c>
      <c r="E249" s="94">
        <f>BCTHTC!E166*10000</f>
        <v>1953900000</v>
      </c>
    </row>
    <row r="250" spans="2:5" ht="15">
      <c r="B250" s="83" t="s">
        <v>1224</v>
      </c>
      <c r="C250" s="83"/>
      <c r="D250" s="94"/>
      <c r="E250" s="94"/>
    </row>
    <row r="251" spans="2:5" ht="15.75" thickBot="1">
      <c r="B251" s="83" t="s">
        <v>1179</v>
      </c>
      <c r="C251" s="83"/>
      <c r="D251" s="104">
        <f>SUM(D245:D250)</f>
        <v>919581431000</v>
      </c>
      <c r="E251" s="104">
        <f>SUM(E245:E250)</f>
        <v>710317873000</v>
      </c>
    </row>
    <row r="252" spans="2:5" ht="15.75" thickTop="1">
      <c r="B252" s="63"/>
      <c r="C252" s="54"/>
      <c r="D252" s="81"/>
      <c r="E252" s="81"/>
    </row>
    <row r="253" spans="2:5" ht="15">
      <c r="B253" s="63" t="s">
        <v>736</v>
      </c>
      <c r="C253" s="54"/>
      <c r="D253" s="81"/>
      <c r="E253" s="81"/>
    </row>
    <row r="254" spans="2:5" ht="16.5">
      <c r="B254" s="78" t="s">
        <v>712</v>
      </c>
      <c r="C254" s="64"/>
      <c r="D254" s="3" t="s">
        <v>901</v>
      </c>
      <c r="E254" s="3" t="s">
        <v>902</v>
      </c>
    </row>
    <row r="255" spans="2:5" ht="30">
      <c r="B255" s="82" t="s">
        <v>1226</v>
      </c>
      <c r="C255" s="83"/>
      <c r="D255" s="84">
        <f>BCTHTC!D169*10000</f>
        <v>84951780000</v>
      </c>
      <c r="E255" s="84">
        <f>BCTHTC!E169*10000</f>
        <v>78801410000</v>
      </c>
    </row>
    <row r="256" spans="2:5" ht="30">
      <c r="B256" s="82" t="s">
        <v>1227</v>
      </c>
      <c r="C256" s="83"/>
      <c r="D256" s="84">
        <f>BCTHTC!D170*10000</f>
        <v>114522500000</v>
      </c>
      <c r="E256" s="84">
        <f>BCTHTC!E170*10000</f>
        <v>0</v>
      </c>
    </row>
    <row r="257" spans="2:5" ht="30">
      <c r="B257" s="82" t="s">
        <v>1228</v>
      </c>
      <c r="C257" s="83"/>
      <c r="D257" s="84">
        <f>BCTHTC!D171*10000</f>
        <v>174261350000</v>
      </c>
      <c r="E257" s="84">
        <f>BCTHTC!E171*10000</f>
        <v>122335840000</v>
      </c>
    </row>
    <row r="258" spans="2:5" ht="30">
      <c r="B258" s="82" t="s">
        <v>1229</v>
      </c>
      <c r="C258" s="83"/>
      <c r="D258" s="84"/>
      <c r="E258" s="84"/>
    </row>
    <row r="259" spans="2:5" ht="15.75" thickBot="1">
      <c r="B259" s="82" t="s">
        <v>1179</v>
      </c>
      <c r="C259" s="83"/>
      <c r="D259" s="104">
        <f>SUM(D255:D258)</f>
        <v>373735630000</v>
      </c>
      <c r="E259" s="104">
        <f>SUM(E255:E258)</f>
        <v>201137250000</v>
      </c>
    </row>
    <row r="260" spans="2:5" ht="15.75" thickTop="1">
      <c r="B260" s="54"/>
      <c r="C260" s="54"/>
      <c r="D260" s="81"/>
      <c r="E260" s="81"/>
    </row>
    <row r="261" spans="2:5" ht="15">
      <c r="B261" s="54"/>
      <c r="C261" s="54"/>
      <c r="D261" s="81"/>
      <c r="E261" s="81"/>
    </row>
    <row r="262" spans="2:5" ht="15">
      <c r="B262" s="54"/>
      <c r="C262" s="54"/>
      <c r="D262" s="81"/>
      <c r="E262" s="81"/>
    </row>
    <row r="263" spans="2:5" ht="15">
      <c r="B263" s="63" t="s">
        <v>737</v>
      </c>
      <c r="C263" s="54"/>
      <c r="D263" s="81"/>
      <c r="E263" s="81"/>
    </row>
    <row r="264" spans="2:5" ht="16.5">
      <c r="B264" s="78" t="s">
        <v>712</v>
      </c>
      <c r="C264" s="64"/>
      <c r="D264" s="3" t="s">
        <v>901</v>
      </c>
      <c r="E264" s="3" t="s">
        <v>902</v>
      </c>
    </row>
    <row r="265" spans="2:5" ht="15">
      <c r="B265" s="82" t="s">
        <v>5</v>
      </c>
      <c r="C265" s="83"/>
      <c r="D265" s="84">
        <f>BCTHTC!D173*10000</f>
        <v>2601600000</v>
      </c>
      <c r="E265" s="84"/>
    </row>
    <row r="266" spans="2:5" ht="15.75" thickBot="1">
      <c r="B266" s="82" t="s">
        <v>1179</v>
      </c>
      <c r="C266" s="83"/>
      <c r="D266" s="85">
        <f>SUM(D265)</f>
        <v>2601600000</v>
      </c>
      <c r="E266" s="85">
        <f>SUM(E265)</f>
        <v>0</v>
      </c>
    </row>
    <row r="267" spans="2:5" ht="15.75" thickTop="1">
      <c r="B267" s="54"/>
      <c r="C267" s="54"/>
      <c r="D267" s="81"/>
      <c r="E267" s="81"/>
    </row>
    <row r="268" spans="2:5" ht="15">
      <c r="B268" s="63" t="s">
        <v>738</v>
      </c>
      <c r="C268" s="54"/>
      <c r="D268" s="81"/>
      <c r="E268" s="81"/>
    </row>
    <row r="269" spans="2:5" ht="16.5">
      <c r="B269" s="78" t="s">
        <v>712</v>
      </c>
      <c r="C269" s="64"/>
      <c r="D269" s="3" t="s">
        <v>901</v>
      </c>
      <c r="E269" s="3" t="s">
        <v>902</v>
      </c>
    </row>
    <row r="270" spans="2:5" ht="15">
      <c r="B270" s="88"/>
      <c r="C270" s="83"/>
      <c r="D270" s="84"/>
      <c r="E270" s="84"/>
    </row>
    <row r="271" spans="2:5" ht="15">
      <c r="B271" s="54"/>
      <c r="C271" s="54"/>
      <c r="D271" s="81"/>
      <c r="E271" s="81"/>
    </row>
    <row r="272" spans="2:5" ht="15">
      <c r="B272" s="63" t="s">
        <v>739</v>
      </c>
      <c r="C272" s="54"/>
      <c r="D272" s="81"/>
      <c r="E272" s="81"/>
    </row>
    <row r="273" spans="2:5" ht="16.5">
      <c r="B273" s="78" t="s">
        <v>712</v>
      </c>
      <c r="C273" s="90"/>
      <c r="D273" s="3" t="s">
        <v>901</v>
      </c>
      <c r="E273" s="3" t="s">
        <v>902</v>
      </c>
    </row>
    <row r="274" spans="2:5" ht="15">
      <c r="B274" s="88"/>
      <c r="C274" s="83"/>
      <c r="D274" s="96"/>
      <c r="E274" s="96"/>
    </row>
    <row r="275" spans="2:5" ht="15">
      <c r="B275" s="54"/>
      <c r="C275" s="54"/>
      <c r="D275" s="146"/>
      <c r="E275" s="146"/>
    </row>
    <row r="276" spans="2:5" ht="15">
      <c r="B276" s="63" t="s">
        <v>740</v>
      </c>
      <c r="C276" s="54"/>
      <c r="D276" s="146"/>
      <c r="E276" s="146"/>
    </row>
    <row r="277" spans="2:5" ht="16.5">
      <c r="B277" s="91" t="s">
        <v>741</v>
      </c>
      <c r="C277" s="64"/>
      <c r="D277" s="3" t="s">
        <v>901</v>
      </c>
      <c r="E277" s="3" t="s">
        <v>902</v>
      </c>
    </row>
    <row r="278" spans="2:9" ht="30">
      <c r="B278" s="83" t="s">
        <v>742</v>
      </c>
      <c r="C278" s="83"/>
      <c r="D278" s="84"/>
      <c r="E278" s="84"/>
      <c r="G278" s="101"/>
      <c r="H278" s="102"/>
      <c r="I278" s="102"/>
    </row>
    <row r="279" spans="2:9" ht="45">
      <c r="B279" s="83" t="s">
        <v>743</v>
      </c>
      <c r="C279" s="83"/>
      <c r="D279" s="95">
        <v>3535625301</v>
      </c>
      <c r="E279" s="95">
        <v>12234906540</v>
      </c>
      <c r="F279" s="54"/>
      <c r="G279" s="101"/>
      <c r="H279" s="102"/>
      <c r="I279" s="102"/>
    </row>
    <row r="280" spans="2:9" ht="29.25" customHeight="1">
      <c r="B280" s="83" t="s">
        <v>744</v>
      </c>
      <c r="C280" s="83"/>
      <c r="D280" s="84"/>
      <c r="E280" s="84"/>
      <c r="F280" s="54"/>
      <c r="G280" s="101"/>
      <c r="H280" s="95"/>
      <c r="I280" s="95"/>
    </row>
    <row r="281" spans="2:9" ht="30">
      <c r="B281" s="83" t="s">
        <v>745</v>
      </c>
      <c r="C281" s="83"/>
      <c r="D281" s="84"/>
      <c r="E281" s="84"/>
      <c r="F281" s="54"/>
      <c r="G281" s="101"/>
      <c r="H281" s="102"/>
      <c r="I281" s="102"/>
    </row>
    <row r="282" spans="2:9" ht="34.5" customHeight="1">
      <c r="B282" s="83" t="s">
        <v>746</v>
      </c>
      <c r="C282" s="83"/>
      <c r="D282" s="84"/>
      <c r="E282" s="84"/>
      <c r="F282" s="54"/>
      <c r="G282" s="101"/>
      <c r="H282" s="102"/>
      <c r="I282" s="102"/>
    </row>
    <row r="283" spans="2:9" ht="33.75" customHeight="1">
      <c r="B283" s="83" t="s">
        <v>747</v>
      </c>
      <c r="C283" s="83"/>
      <c r="D283" s="84"/>
      <c r="E283" s="84"/>
      <c r="F283" s="54"/>
      <c r="G283" s="101"/>
      <c r="H283" s="102"/>
      <c r="I283" s="102"/>
    </row>
    <row r="284" spans="2:9" ht="30">
      <c r="B284" s="83" t="s">
        <v>748</v>
      </c>
      <c r="C284" s="83"/>
      <c r="D284" s="84"/>
      <c r="E284" s="84"/>
      <c r="F284" s="54"/>
      <c r="G284" s="101"/>
      <c r="H284" s="95"/>
      <c r="I284" s="95"/>
    </row>
    <row r="285" spans="2:9" ht="30">
      <c r="B285" s="83" t="s">
        <v>749</v>
      </c>
      <c r="C285" s="83"/>
      <c r="D285" s="84"/>
      <c r="E285" s="84"/>
      <c r="F285" s="54"/>
      <c r="G285" s="101"/>
      <c r="H285" s="95"/>
      <c r="I285" s="95"/>
    </row>
    <row r="286" spans="2:9" ht="30">
      <c r="B286" s="83" t="s">
        <v>750</v>
      </c>
      <c r="C286" s="83"/>
      <c r="D286" s="95">
        <f>'[2]Sheet1'!$G$29+'[2]Sheet1'!$G$34</f>
        <v>6823147843</v>
      </c>
      <c r="E286" s="95">
        <v>16402941506</v>
      </c>
      <c r="F286" s="54"/>
      <c r="G286" s="101"/>
      <c r="H286" s="102"/>
      <c r="I286" s="102"/>
    </row>
    <row r="287" spans="2:9" ht="30">
      <c r="B287" s="83" t="s">
        <v>751</v>
      </c>
      <c r="C287" s="83"/>
      <c r="D287" s="95">
        <f>'[2]Sheet1'!$G$35+'[2]Sheet1'!$G$31</f>
        <v>196515902</v>
      </c>
      <c r="E287" s="95">
        <v>505025093</v>
      </c>
      <c r="F287" s="54"/>
      <c r="G287" s="101"/>
      <c r="H287" s="102"/>
      <c r="I287" s="102"/>
    </row>
    <row r="288" spans="2:9" ht="15.75" thickBot="1">
      <c r="B288" s="83" t="s">
        <v>1179</v>
      </c>
      <c r="C288" s="83"/>
      <c r="D288" s="103">
        <f>SUM(D279:D287)</f>
        <v>10555289046</v>
      </c>
      <c r="E288" s="103">
        <f>SUM(E279:E287)</f>
        <v>29142873139</v>
      </c>
      <c r="F288" s="54"/>
      <c r="G288" s="101"/>
      <c r="H288" s="95"/>
      <c r="I288" s="95"/>
    </row>
    <row r="289" spans="2:9" ht="15.75" thickTop="1">
      <c r="B289" s="63"/>
      <c r="C289" s="54"/>
      <c r="D289" s="81"/>
      <c r="E289" s="81"/>
      <c r="G289" s="101"/>
      <c r="H289" s="95"/>
      <c r="I289" s="95"/>
    </row>
    <row r="290" spans="2:9" ht="15">
      <c r="B290" s="63" t="s">
        <v>752</v>
      </c>
      <c r="C290" s="54"/>
      <c r="D290" s="81"/>
      <c r="E290" s="81"/>
      <c r="G290" s="54"/>
      <c r="H290" s="54"/>
      <c r="I290" s="54"/>
    </row>
    <row r="291" spans="2:5" ht="16.5">
      <c r="B291" s="91" t="s">
        <v>1230</v>
      </c>
      <c r="C291" s="64"/>
      <c r="D291" s="3" t="s">
        <v>901</v>
      </c>
      <c r="E291" s="3" t="s">
        <v>902</v>
      </c>
    </row>
    <row r="292" spans="2:5" ht="30">
      <c r="B292" s="83" t="s">
        <v>753</v>
      </c>
      <c r="C292" s="83"/>
      <c r="D292" s="84"/>
      <c r="E292" s="84"/>
    </row>
    <row r="293" spans="2:5" ht="30">
      <c r="B293" s="83" t="s">
        <v>754</v>
      </c>
      <c r="C293" s="83"/>
      <c r="D293" s="84"/>
      <c r="E293" s="84"/>
    </row>
    <row r="294" spans="2:5" ht="15">
      <c r="B294" s="83" t="s">
        <v>1179</v>
      </c>
      <c r="C294" s="83"/>
      <c r="D294" s="84"/>
      <c r="E294" s="84"/>
    </row>
    <row r="295" spans="2:5" ht="15">
      <c r="B295" s="63"/>
      <c r="C295" s="54"/>
      <c r="D295" s="81"/>
      <c r="E295" s="81"/>
    </row>
    <row r="296" spans="2:5" ht="15">
      <c r="B296" s="63"/>
      <c r="C296" s="54"/>
      <c r="D296" s="81"/>
      <c r="E296" s="81"/>
    </row>
    <row r="297" spans="2:5" ht="15">
      <c r="B297" s="63"/>
      <c r="C297" s="54"/>
      <c r="D297" s="81"/>
      <c r="E297" s="81"/>
    </row>
    <row r="298" spans="2:5" ht="15">
      <c r="B298" s="63" t="s">
        <v>755</v>
      </c>
      <c r="C298" s="54"/>
      <c r="D298" s="81"/>
      <c r="E298" s="81"/>
    </row>
    <row r="299" spans="2:5" ht="16.5">
      <c r="B299" s="91" t="s">
        <v>756</v>
      </c>
      <c r="C299" s="64"/>
      <c r="D299" s="3" t="s">
        <v>901</v>
      </c>
      <c r="E299" s="3" t="s">
        <v>902</v>
      </c>
    </row>
    <row r="300" spans="2:5" ht="45">
      <c r="B300" s="83" t="s">
        <v>757</v>
      </c>
      <c r="C300" s="83"/>
      <c r="D300" s="84"/>
      <c r="E300" s="84"/>
    </row>
    <row r="301" spans="2:5" ht="15">
      <c r="B301" s="83" t="s">
        <v>758</v>
      </c>
      <c r="C301" s="83"/>
      <c r="D301" s="95">
        <v>10320529382</v>
      </c>
      <c r="E301" s="95">
        <v>28957492275</v>
      </c>
    </row>
    <row r="302" spans="2:5" ht="15">
      <c r="B302" s="83" t="s">
        <v>759</v>
      </c>
      <c r="C302" s="83"/>
      <c r="D302" s="95">
        <v>194692310</v>
      </c>
      <c r="E302" s="95">
        <v>185380864</v>
      </c>
    </row>
    <row r="303" spans="2:5" ht="45">
      <c r="B303" s="83" t="s">
        <v>760</v>
      </c>
      <c r="C303" s="83"/>
      <c r="D303" s="84"/>
      <c r="E303" s="84"/>
    </row>
    <row r="304" spans="2:5" ht="15">
      <c r="B304" s="83" t="s">
        <v>761</v>
      </c>
      <c r="C304" s="83"/>
      <c r="D304" s="84"/>
      <c r="E304" s="84"/>
    </row>
    <row r="305" spans="2:5" ht="15">
      <c r="B305" s="83" t="s">
        <v>762</v>
      </c>
      <c r="C305" s="83"/>
      <c r="D305" s="84"/>
      <c r="E305" s="84"/>
    </row>
    <row r="306" spans="2:5" ht="30">
      <c r="B306" s="83" t="s">
        <v>763</v>
      </c>
      <c r="C306" s="83"/>
      <c r="D306" s="84"/>
      <c r="E306" s="81"/>
    </row>
    <row r="307" spans="2:5" ht="15">
      <c r="B307" s="83" t="s">
        <v>764</v>
      </c>
      <c r="C307" s="83"/>
      <c r="D307" s="84"/>
      <c r="E307" s="81"/>
    </row>
    <row r="308" spans="2:5" ht="15">
      <c r="B308" s="83" t="s">
        <v>765</v>
      </c>
      <c r="C308" s="83"/>
      <c r="D308" s="84"/>
      <c r="E308" s="81"/>
    </row>
    <row r="309" spans="2:5" ht="15">
      <c r="B309" s="83" t="s">
        <v>766</v>
      </c>
      <c r="C309" s="83"/>
      <c r="D309" s="84"/>
      <c r="E309" s="81"/>
    </row>
    <row r="310" spans="2:5" ht="15">
      <c r="B310" s="83" t="s">
        <v>767</v>
      </c>
      <c r="C310" s="83"/>
      <c r="D310" s="84"/>
      <c r="E310" s="81"/>
    </row>
    <row r="311" spans="2:5" ht="15">
      <c r="B311" s="83" t="s">
        <v>768</v>
      </c>
      <c r="C311" s="83"/>
      <c r="D311" s="84"/>
      <c r="E311" s="81"/>
    </row>
    <row r="312" spans="2:5" ht="15.75" thickBot="1">
      <c r="B312" s="83" t="s">
        <v>1179</v>
      </c>
      <c r="C312" s="83"/>
      <c r="D312" s="103">
        <f>SUM(D301:D311)</f>
        <v>10515221692</v>
      </c>
      <c r="E312" s="103">
        <f>SUM(E301:E311)</f>
        <v>29142873139</v>
      </c>
    </row>
    <row r="313" spans="2:5" ht="15.75" thickTop="1">
      <c r="B313" s="63"/>
      <c r="C313" s="54"/>
      <c r="D313" s="81"/>
      <c r="E313" s="81"/>
    </row>
    <row r="314" spans="2:5" ht="15">
      <c r="B314" s="63" t="s">
        <v>2</v>
      </c>
      <c r="C314" s="54"/>
      <c r="D314" s="81"/>
      <c r="E314" s="81"/>
    </row>
    <row r="315" spans="2:5" ht="16.5">
      <c r="B315" s="92"/>
      <c r="C315" s="64"/>
      <c r="D315" s="3" t="s">
        <v>901</v>
      </c>
      <c r="E315" s="3" t="s">
        <v>902</v>
      </c>
    </row>
    <row r="316" spans="2:5" ht="15">
      <c r="B316" s="83" t="s">
        <v>769</v>
      </c>
      <c r="C316" s="83"/>
      <c r="D316" s="83"/>
      <c r="E316" s="84"/>
    </row>
    <row r="317" spans="2:5" ht="15">
      <c r="B317" s="83" t="s">
        <v>770</v>
      </c>
      <c r="C317" s="83"/>
      <c r="D317" s="40">
        <v>2561587</v>
      </c>
      <c r="E317" s="284">
        <v>27972788</v>
      </c>
    </row>
    <row r="318" spans="2:5" ht="15">
      <c r="B318" s="83" t="s">
        <v>771</v>
      </c>
      <c r="C318" s="83"/>
      <c r="D318" s="83"/>
      <c r="E318" s="84"/>
    </row>
    <row r="319" spans="2:5" ht="15.75" thickBot="1">
      <c r="B319" s="83" t="s">
        <v>1179</v>
      </c>
      <c r="C319" s="83"/>
      <c r="D319" s="105">
        <f>SUM(D317:D318)</f>
        <v>2561587</v>
      </c>
      <c r="E319" s="105">
        <f>SUM(E317:E318)</f>
        <v>27972788</v>
      </c>
    </row>
    <row r="320" spans="2:5" ht="15.75" thickTop="1">
      <c r="B320" s="93"/>
      <c r="C320" s="54"/>
      <c r="D320" s="54"/>
      <c r="E320" s="81"/>
    </row>
    <row r="321" spans="2:5" ht="15">
      <c r="B321" s="93" t="s">
        <v>772</v>
      </c>
      <c r="C321" s="54"/>
      <c r="D321" s="54"/>
      <c r="E321" s="81"/>
    </row>
    <row r="322" spans="2:5" ht="16.5">
      <c r="B322" s="92"/>
      <c r="C322" s="64"/>
      <c r="D322" s="3" t="s">
        <v>901</v>
      </c>
      <c r="E322" s="3" t="s">
        <v>902</v>
      </c>
    </row>
    <row r="323" spans="2:5" ht="30">
      <c r="B323" s="83" t="s">
        <v>773</v>
      </c>
      <c r="C323" s="83"/>
      <c r="D323" s="83"/>
      <c r="E323" s="84"/>
    </row>
    <row r="324" spans="2:5" ht="30">
      <c r="B324" s="89" t="s">
        <v>774</v>
      </c>
      <c r="C324" s="83"/>
      <c r="D324" s="83"/>
      <c r="E324" s="84"/>
    </row>
    <row r="325" spans="2:5" ht="30">
      <c r="B325" s="89" t="s">
        <v>775</v>
      </c>
      <c r="C325" s="83"/>
      <c r="D325" s="83"/>
      <c r="E325" s="84"/>
    </row>
    <row r="326" spans="2:5" ht="15">
      <c r="B326" s="83" t="s">
        <v>776</v>
      </c>
      <c r="C326" s="83"/>
      <c r="D326" s="83"/>
      <c r="E326" s="84"/>
    </row>
    <row r="327" spans="2:5" ht="30">
      <c r="B327" s="89" t="s">
        <v>777</v>
      </c>
      <c r="C327" s="83"/>
      <c r="D327" s="83"/>
      <c r="E327" s="84"/>
    </row>
    <row r="328" spans="2:5" ht="30">
      <c r="B328" s="89" t="s">
        <v>778</v>
      </c>
      <c r="C328" s="83"/>
      <c r="D328" s="83"/>
      <c r="E328" s="84"/>
    </row>
    <row r="329" spans="2:5" ht="15">
      <c r="B329" s="83" t="s">
        <v>1179</v>
      </c>
      <c r="C329" s="83"/>
      <c r="D329" s="83"/>
      <c r="E329" s="84"/>
    </row>
    <row r="330" spans="2:5" ht="15">
      <c r="B330" s="93"/>
      <c r="C330" s="54"/>
      <c r="D330" s="54"/>
      <c r="E330" s="81"/>
    </row>
    <row r="331" spans="2:5" ht="15">
      <c r="B331" s="93" t="s">
        <v>779</v>
      </c>
      <c r="C331" s="54"/>
      <c r="D331" s="54"/>
      <c r="E331" s="81"/>
    </row>
    <row r="332" spans="2:5" ht="16.5">
      <c r="B332" s="91" t="s">
        <v>780</v>
      </c>
      <c r="C332" s="64"/>
      <c r="D332" s="3" t="s">
        <v>901</v>
      </c>
      <c r="E332" s="3" t="s">
        <v>902</v>
      </c>
    </row>
    <row r="333" spans="2:5" ht="15">
      <c r="B333" s="83" t="s">
        <v>781</v>
      </c>
      <c r="C333" s="83"/>
      <c r="D333" s="84"/>
      <c r="E333" s="81"/>
    </row>
    <row r="334" spans="2:5" ht="15">
      <c r="B334" s="83" t="s">
        <v>782</v>
      </c>
      <c r="C334" s="83"/>
      <c r="D334" s="84"/>
      <c r="E334" s="81"/>
    </row>
    <row r="335" spans="2:5" ht="30">
      <c r="B335" s="89" t="s">
        <v>783</v>
      </c>
      <c r="C335" s="83"/>
      <c r="D335" s="84"/>
      <c r="E335" s="81"/>
    </row>
    <row r="336" spans="2:5" ht="30">
      <c r="B336" s="89" t="s">
        <v>784</v>
      </c>
      <c r="C336" s="83"/>
      <c r="D336" s="84"/>
      <c r="E336" s="81"/>
    </row>
    <row r="337" spans="2:5" ht="15">
      <c r="B337" s="83" t="s">
        <v>785</v>
      </c>
      <c r="C337" s="83"/>
      <c r="D337" s="84"/>
      <c r="E337" s="81"/>
    </row>
    <row r="338" spans="2:5" ht="30">
      <c r="B338" s="89" t="s">
        <v>786</v>
      </c>
      <c r="C338" s="83"/>
      <c r="D338" s="84"/>
      <c r="E338" s="81"/>
    </row>
    <row r="339" spans="2:5" ht="30">
      <c r="B339" s="89" t="s">
        <v>787</v>
      </c>
      <c r="C339" s="83"/>
      <c r="D339" s="84"/>
      <c r="E339" s="81"/>
    </row>
    <row r="340" spans="2:5" ht="30">
      <c r="B340" s="83" t="s">
        <v>788</v>
      </c>
      <c r="C340" s="83"/>
      <c r="D340" s="84"/>
      <c r="E340" s="81"/>
    </row>
    <row r="341" spans="2:5" ht="30">
      <c r="B341" s="83" t="s">
        <v>789</v>
      </c>
      <c r="C341" s="83"/>
      <c r="D341" s="84"/>
      <c r="E341" s="81"/>
    </row>
    <row r="342" spans="2:5" ht="30">
      <c r="B342" s="89" t="s">
        <v>790</v>
      </c>
      <c r="C342" s="83"/>
      <c r="D342" s="284">
        <v>240556200</v>
      </c>
      <c r="E342" s="284">
        <v>2552692636</v>
      </c>
    </row>
    <row r="343" spans="2:5" ht="30">
      <c r="B343" s="89" t="s">
        <v>791</v>
      </c>
      <c r="C343" s="83"/>
      <c r="D343" s="84"/>
      <c r="E343" s="81"/>
    </row>
    <row r="344" spans="2:5" ht="30">
      <c r="B344" s="83" t="s">
        <v>792</v>
      </c>
      <c r="C344" s="83"/>
      <c r="D344" s="84"/>
      <c r="E344" s="81"/>
    </row>
    <row r="345" spans="2:5" ht="30">
      <c r="B345" s="89" t="s">
        <v>793</v>
      </c>
      <c r="C345" s="83"/>
      <c r="D345" s="84"/>
      <c r="E345" s="81"/>
    </row>
    <row r="346" spans="2:5" ht="30">
      <c r="B346" s="89" t="s">
        <v>794</v>
      </c>
      <c r="C346" s="83"/>
      <c r="D346" s="84"/>
      <c r="E346" s="81"/>
    </row>
    <row r="347" spans="2:5" ht="15.75" thickBot="1">
      <c r="B347" s="83" t="s">
        <v>1179</v>
      </c>
      <c r="C347" s="83"/>
      <c r="D347" s="103">
        <f>SUM(D342:D346)</f>
        <v>240556200</v>
      </c>
      <c r="E347" s="103">
        <f>SUM(E342:E346)</f>
        <v>2552692636</v>
      </c>
    </row>
    <row r="348" spans="2:6" ht="15.75" thickTop="1">
      <c r="B348" s="389"/>
      <c r="C348" s="389"/>
      <c r="D348" s="10"/>
      <c r="E348" s="10"/>
      <c r="F348" s="10"/>
    </row>
  </sheetData>
  <sheetProtection/>
  <protectedRanges>
    <protectedRange sqref="F32" name="Range1_1"/>
    <protectedRange sqref="I288 H278:H289 I278 I283 D279 D286:D287 E301 D301:D302" name="Range1_1_2"/>
    <protectedRange sqref="I279:I282 I289 I284:I286 E279 E286:E287 E302" name="Range1_2_1"/>
    <protectedRange sqref="D2" name="Range1_1_1"/>
    <protectedRange sqref="D42" name="Range1_1_3"/>
    <protectedRange sqref="E42" name="Range1_2"/>
    <protectedRange sqref="D180" name="Range1_1_4"/>
  </protectedRanges>
  <mergeCells count="41">
    <mergeCell ref="B78:C78"/>
    <mergeCell ref="F83:F84"/>
    <mergeCell ref="F108:F109"/>
    <mergeCell ref="E83:E84"/>
    <mergeCell ref="C103:C104"/>
    <mergeCell ref="D103:D104"/>
    <mergeCell ref="E103:E104"/>
    <mergeCell ref="F103:F104"/>
    <mergeCell ref="C83:C84"/>
    <mergeCell ref="D83:D84"/>
    <mergeCell ref="C128:C129"/>
    <mergeCell ref="D128:D129"/>
    <mergeCell ref="E128:E129"/>
    <mergeCell ref="F128:F129"/>
    <mergeCell ref="C132:C135"/>
    <mergeCell ref="E132:E135"/>
    <mergeCell ref="B136:B137"/>
    <mergeCell ref="C136:C137"/>
    <mergeCell ref="D136:D137"/>
    <mergeCell ref="E136:E137"/>
    <mergeCell ref="F136:F137"/>
    <mergeCell ref="B138:B139"/>
    <mergeCell ref="C138:C139"/>
    <mergeCell ref="E138:E139"/>
    <mergeCell ref="F138:F139"/>
    <mergeCell ref="F140:F141"/>
    <mergeCell ref="B148:B151"/>
    <mergeCell ref="B140:B141"/>
    <mergeCell ref="C140:C141"/>
    <mergeCell ref="D140:D141"/>
    <mergeCell ref="E140:E141"/>
    <mergeCell ref="A190:A191"/>
    <mergeCell ref="C190:C191"/>
    <mergeCell ref="D190:D191"/>
    <mergeCell ref="C198:C199"/>
    <mergeCell ref="D198:D199"/>
    <mergeCell ref="B348:C348"/>
    <mergeCell ref="E198:E199"/>
    <mergeCell ref="C200:C201"/>
    <mergeCell ref="D200:D201"/>
    <mergeCell ref="E200:E201"/>
  </mergeCells>
  <printOptions/>
  <pageMargins left="0.25" right="0.25" top="0.49" bottom="0.48" header="0.19" footer="0.17"/>
  <pageSetup firstPageNumber="22" useFirstPageNumber="1" horizontalDpi="600" verticalDpi="600" orientation="portrait" r:id="rId1"/>
  <headerFooter alignWithMargins="0">
    <oddHeader>&amp;LCÔNG TY CP CHỨNG KHOÁN PHÚ GIA&amp;RBÁO CÁO TÀI CHÍNH QUÝ 2-2016</oddHeader>
    <oddFooter>&amp;CPage &amp;P</oddFooter>
  </headerFooter>
</worksheet>
</file>

<file path=xl/worksheets/sheet8.xml><?xml version="1.0" encoding="utf-8"?>
<worksheet xmlns="http://schemas.openxmlformats.org/spreadsheetml/2006/main" xmlns:r="http://schemas.openxmlformats.org/officeDocument/2006/relationships">
  <dimension ref="A1:H35"/>
  <sheetViews>
    <sheetView workbookViewId="0" topLeftCell="A22">
      <selection activeCell="H30" sqref="H30"/>
    </sheetView>
  </sheetViews>
  <sheetFormatPr defaultColWidth="9.140625" defaultRowHeight="12.75"/>
  <cols>
    <col min="1" max="1" width="5.7109375" style="0" customWidth="1"/>
    <col min="2" max="2" width="34.00390625" style="0" customWidth="1"/>
    <col min="4" max="4" width="7.8515625" style="0" customWidth="1"/>
    <col min="5" max="5" width="11.57421875" style="0" customWidth="1"/>
    <col min="6" max="6" width="14.140625" style="0" customWidth="1"/>
    <col min="7" max="7" width="9.7109375" style="0" customWidth="1"/>
    <col min="8" max="8" width="10.140625" style="0" customWidth="1"/>
  </cols>
  <sheetData>
    <row r="1" spans="1:8" ht="18" customHeight="1">
      <c r="A1" s="8"/>
      <c r="B1" s="11" t="s">
        <v>795</v>
      </c>
      <c r="C1" s="8"/>
      <c r="D1" s="67"/>
      <c r="E1" s="67"/>
      <c r="F1" s="8"/>
      <c r="G1" s="8"/>
      <c r="H1" s="8"/>
    </row>
    <row r="2" spans="1:8" ht="18" customHeight="1">
      <c r="A2" s="8"/>
      <c r="B2" s="12" t="s">
        <v>796</v>
      </c>
      <c r="C2" s="8"/>
      <c r="D2" s="67"/>
      <c r="E2" s="67"/>
      <c r="F2" s="8"/>
      <c r="G2" s="8"/>
      <c r="H2" s="8"/>
    </row>
    <row r="3" spans="1:8" ht="18" customHeight="1">
      <c r="A3" s="8"/>
      <c r="B3" s="36" t="s">
        <v>3</v>
      </c>
      <c r="C3" s="8"/>
      <c r="D3" s="8"/>
      <c r="E3" s="8"/>
      <c r="F3" s="8"/>
      <c r="G3" s="8"/>
      <c r="H3" s="8"/>
    </row>
    <row r="4" spans="1:8" ht="18" customHeight="1">
      <c r="A4" s="319" t="s">
        <v>1192</v>
      </c>
      <c r="B4" s="395" t="s">
        <v>797</v>
      </c>
      <c r="C4" s="395" t="s">
        <v>798</v>
      </c>
      <c r="D4" s="395" t="s">
        <v>799</v>
      </c>
      <c r="E4" s="395" t="s">
        <v>800</v>
      </c>
      <c r="F4" s="395" t="s">
        <v>801</v>
      </c>
      <c r="G4" s="395" t="s">
        <v>802</v>
      </c>
      <c r="H4" s="395" t="s">
        <v>803</v>
      </c>
    </row>
    <row r="5" spans="1:8" ht="66.75" customHeight="1" thickBot="1">
      <c r="A5" s="394"/>
      <c r="B5" s="396"/>
      <c r="C5" s="396"/>
      <c r="D5" s="396"/>
      <c r="E5" s="396"/>
      <c r="F5" s="396"/>
      <c r="G5" s="396"/>
      <c r="H5" s="396"/>
    </row>
    <row r="6" spans="1:8" ht="18" customHeight="1" thickBot="1">
      <c r="A6" s="134" t="s">
        <v>1193</v>
      </c>
      <c r="B6" s="144" t="s">
        <v>1194</v>
      </c>
      <c r="C6" s="144">
        <v>1</v>
      </c>
      <c r="D6" s="144">
        <v>2</v>
      </c>
      <c r="E6" s="144" t="s">
        <v>804</v>
      </c>
      <c r="F6" s="144">
        <v>4</v>
      </c>
      <c r="G6" s="144" t="s">
        <v>805</v>
      </c>
      <c r="H6" s="144">
        <v>6</v>
      </c>
    </row>
    <row r="7" spans="1:8" ht="18" customHeight="1">
      <c r="A7" s="135">
        <v>1</v>
      </c>
      <c r="B7" s="136" t="s">
        <v>806</v>
      </c>
      <c r="C7" s="136"/>
      <c r="D7" s="136"/>
      <c r="E7" s="136"/>
      <c r="F7" s="136"/>
      <c r="G7" s="136"/>
      <c r="H7" s="136"/>
    </row>
    <row r="8" spans="1:8" ht="18" customHeight="1">
      <c r="A8" s="135">
        <v>2</v>
      </c>
      <c r="B8" s="136" t="s">
        <v>807</v>
      </c>
      <c r="C8" s="136"/>
      <c r="D8" s="136"/>
      <c r="E8" s="136"/>
      <c r="F8" s="136"/>
      <c r="G8" s="136"/>
      <c r="H8" s="136"/>
    </row>
    <row r="9" spans="1:8" ht="18" customHeight="1">
      <c r="A9" s="135">
        <v>3</v>
      </c>
      <c r="B9" s="136" t="s">
        <v>808</v>
      </c>
      <c r="C9" s="136"/>
      <c r="D9" s="136"/>
      <c r="E9" s="136"/>
      <c r="F9" s="136"/>
      <c r="G9" s="136"/>
      <c r="H9" s="136"/>
    </row>
    <row r="10" spans="1:8" ht="18" customHeight="1">
      <c r="A10" s="135"/>
      <c r="B10" s="136" t="s">
        <v>809</v>
      </c>
      <c r="C10" s="136"/>
      <c r="D10" s="136"/>
      <c r="E10" s="136"/>
      <c r="F10" s="136"/>
      <c r="G10" s="136"/>
      <c r="H10" s="136"/>
    </row>
    <row r="11" spans="1:8" ht="18" customHeight="1">
      <c r="A11" s="120">
        <v>10</v>
      </c>
      <c r="B11" s="128" t="s">
        <v>612</v>
      </c>
      <c r="C11" s="120"/>
      <c r="D11" s="120"/>
      <c r="E11" s="120"/>
      <c r="F11" s="120"/>
      <c r="G11" s="120"/>
      <c r="H11" s="120"/>
    </row>
    <row r="12" spans="1:8" ht="33" customHeight="1">
      <c r="A12" s="8"/>
      <c r="B12" s="36" t="s">
        <v>810</v>
      </c>
      <c r="C12" s="8"/>
      <c r="D12" s="8"/>
      <c r="E12" s="8"/>
      <c r="F12" s="8"/>
      <c r="G12" s="8"/>
      <c r="H12" s="8"/>
    </row>
    <row r="13" spans="1:8" ht="69" customHeight="1">
      <c r="A13" s="116" t="s">
        <v>1192</v>
      </c>
      <c r="B13" s="116" t="s">
        <v>811</v>
      </c>
      <c r="C13" s="116" t="s">
        <v>812</v>
      </c>
      <c r="D13" s="116" t="s">
        <v>813</v>
      </c>
      <c r="E13" s="116" t="s">
        <v>814</v>
      </c>
      <c r="F13" s="116" t="s">
        <v>815</v>
      </c>
      <c r="G13" s="116" t="s">
        <v>816</v>
      </c>
      <c r="H13" s="8"/>
    </row>
    <row r="14" spans="1:8" ht="18" customHeight="1">
      <c r="A14" s="122" t="s">
        <v>1193</v>
      </c>
      <c r="B14" s="122" t="s">
        <v>1194</v>
      </c>
      <c r="C14" s="122" t="s">
        <v>817</v>
      </c>
      <c r="D14" s="122" t="s">
        <v>818</v>
      </c>
      <c r="E14" s="122" t="s">
        <v>819</v>
      </c>
      <c r="F14" s="122" t="s">
        <v>820</v>
      </c>
      <c r="G14" s="122" t="s">
        <v>821</v>
      </c>
      <c r="H14" s="8"/>
    </row>
    <row r="15" spans="1:8" ht="18" customHeight="1">
      <c r="A15" s="125" t="s">
        <v>1195</v>
      </c>
      <c r="B15" s="126" t="s">
        <v>822</v>
      </c>
      <c r="C15" s="137"/>
      <c r="D15" s="137"/>
      <c r="E15" s="137"/>
      <c r="F15" s="137"/>
      <c r="G15" s="137"/>
      <c r="H15" s="8"/>
    </row>
    <row r="16" spans="1:8" ht="18" customHeight="1">
      <c r="A16" s="138">
        <v>1</v>
      </c>
      <c r="B16" s="139" t="s">
        <v>823</v>
      </c>
      <c r="C16" s="140"/>
      <c r="D16" s="140"/>
      <c r="E16" s="140"/>
      <c r="F16" s="140"/>
      <c r="G16" s="140"/>
      <c r="H16" s="8"/>
    </row>
    <row r="17" spans="1:8" ht="18" customHeight="1">
      <c r="A17" s="135">
        <v>2</v>
      </c>
      <c r="B17" s="136" t="s">
        <v>807</v>
      </c>
      <c r="C17" s="141"/>
      <c r="D17" s="141"/>
      <c r="E17" s="141"/>
      <c r="F17" s="141"/>
      <c r="G17" s="141"/>
      <c r="H17" s="8"/>
    </row>
    <row r="18" spans="1:8" ht="18" customHeight="1">
      <c r="A18" s="135">
        <v>3</v>
      </c>
      <c r="B18" s="136" t="s">
        <v>808</v>
      </c>
      <c r="C18" s="141"/>
      <c r="D18" s="141"/>
      <c r="E18" s="141"/>
      <c r="F18" s="141"/>
      <c r="G18" s="141"/>
      <c r="H18" s="8"/>
    </row>
    <row r="19" spans="1:8" ht="18" customHeight="1">
      <c r="A19" s="135">
        <v>4</v>
      </c>
      <c r="B19" s="136" t="s">
        <v>824</v>
      </c>
      <c r="C19" s="141"/>
      <c r="D19" s="141"/>
      <c r="E19" s="141"/>
      <c r="F19" s="141"/>
      <c r="G19" s="141"/>
      <c r="H19" s="8"/>
    </row>
    <row r="20" spans="1:8" ht="18" customHeight="1">
      <c r="A20" s="135">
        <v>5</v>
      </c>
      <c r="B20" s="136" t="s">
        <v>825</v>
      </c>
      <c r="C20" s="141"/>
      <c r="D20" s="141"/>
      <c r="E20" s="141"/>
      <c r="F20" s="141"/>
      <c r="G20" s="141"/>
      <c r="H20" s="8"/>
    </row>
    <row r="21" spans="1:8" ht="18" customHeight="1">
      <c r="A21" s="135">
        <v>6</v>
      </c>
      <c r="B21" s="136" t="s">
        <v>826</v>
      </c>
      <c r="C21" s="141"/>
      <c r="D21" s="141"/>
      <c r="E21" s="141"/>
      <c r="F21" s="141"/>
      <c r="G21" s="141"/>
      <c r="H21" s="8"/>
    </row>
    <row r="22" spans="1:8" ht="18" customHeight="1">
      <c r="A22" s="135">
        <v>7</v>
      </c>
      <c r="B22" s="136" t="s">
        <v>827</v>
      </c>
      <c r="C22" s="141"/>
      <c r="D22" s="141"/>
      <c r="E22" s="141"/>
      <c r="F22" s="141"/>
      <c r="G22" s="141"/>
      <c r="H22" s="8"/>
    </row>
    <row r="23" spans="1:8" ht="18" customHeight="1">
      <c r="A23" s="135">
        <v>8</v>
      </c>
      <c r="B23" s="136" t="s">
        <v>828</v>
      </c>
      <c r="C23" s="141"/>
      <c r="D23" s="141"/>
      <c r="E23" s="141"/>
      <c r="F23" s="141"/>
      <c r="G23" s="141"/>
      <c r="H23" s="8"/>
    </row>
    <row r="24" spans="1:8" ht="18" customHeight="1">
      <c r="A24" s="135">
        <v>9</v>
      </c>
      <c r="B24" s="136" t="s">
        <v>829</v>
      </c>
      <c r="C24" s="141"/>
      <c r="D24" s="141"/>
      <c r="E24" s="141"/>
      <c r="F24" s="141"/>
      <c r="G24" s="141"/>
      <c r="H24" s="8"/>
    </row>
    <row r="25" spans="1:8" ht="28.5" customHeight="1">
      <c r="A25" s="120">
        <v>10</v>
      </c>
      <c r="B25" s="121" t="s">
        <v>830</v>
      </c>
      <c r="C25" s="142"/>
      <c r="D25" s="142"/>
      <c r="E25" s="142"/>
      <c r="F25" s="142"/>
      <c r="G25" s="142"/>
      <c r="H25" s="8"/>
    </row>
    <row r="26" spans="1:8" ht="18" customHeight="1">
      <c r="A26" s="72" t="s">
        <v>1198</v>
      </c>
      <c r="B26" s="71" t="s">
        <v>831</v>
      </c>
      <c r="C26" s="143"/>
      <c r="D26" s="143"/>
      <c r="E26" s="143"/>
      <c r="F26" s="143"/>
      <c r="G26" s="143"/>
      <c r="H26" s="8"/>
    </row>
    <row r="27" spans="1:8" ht="18" customHeight="1">
      <c r="A27" s="72" t="s">
        <v>1199</v>
      </c>
      <c r="B27" s="71" t="s">
        <v>832</v>
      </c>
      <c r="C27" s="143"/>
      <c r="D27" s="143"/>
      <c r="E27" s="143"/>
      <c r="F27" s="143"/>
      <c r="G27" s="143"/>
      <c r="H27" s="8"/>
    </row>
    <row r="28" spans="1:8" ht="18" customHeight="1">
      <c r="A28" s="72" t="s">
        <v>1200</v>
      </c>
      <c r="B28" s="71" t="s">
        <v>833</v>
      </c>
      <c r="C28" s="143"/>
      <c r="D28" s="143"/>
      <c r="E28" s="143"/>
      <c r="F28" s="143"/>
      <c r="G28" s="143"/>
      <c r="H28" s="8"/>
    </row>
    <row r="29" spans="1:8" ht="18" customHeight="1">
      <c r="A29" s="122"/>
      <c r="B29" s="72" t="s">
        <v>1179</v>
      </c>
      <c r="C29" s="143"/>
      <c r="D29" s="143"/>
      <c r="E29" s="143"/>
      <c r="F29" s="143"/>
      <c r="G29" s="143"/>
      <c r="H29" s="8"/>
    </row>
    <row r="30" spans="1:8" ht="18" customHeight="1">
      <c r="A30" s="8"/>
      <c r="B30" s="8"/>
      <c r="C30" s="8"/>
      <c r="D30" s="8"/>
      <c r="E30" s="8"/>
      <c r="F30" s="8"/>
      <c r="G30" s="8"/>
      <c r="H30" s="8"/>
    </row>
    <row r="31" spans="1:8" ht="18" customHeight="1">
      <c r="A31" s="8"/>
      <c r="B31" s="36" t="s">
        <v>716</v>
      </c>
      <c r="C31" s="10"/>
      <c r="D31" s="10"/>
      <c r="E31" s="283" t="s">
        <v>901</v>
      </c>
      <c r="F31" s="283" t="s">
        <v>902</v>
      </c>
      <c r="G31" s="8"/>
      <c r="H31" s="8"/>
    </row>
    <row r="32" spans="1:8" ht="18" customHeight="1">
      <c r="A32" s="8"/>
      <c r="B32" s="36" t="s">
        <v>717</v>
      </c>
      <c r="C32" s="8"/>
      <c r="D32" s="8"/>
      <c r="E32" s="8"/>
      <c r="F32" s="8"/>
      <c r="G32" s="8"/>
      <c r="H32" s="8"/>
    </row>
    <row r="33" spans="1:8" ht="18" customHeight="1">
      <c r="A33" s="8"/>
      <c r="B33" s="36" t="s">
        <v>718</v>
      </c>
      <c r="C33" s="8"/>
      <c r="D33" s="8"/>
      <c r="E33" s="8"/>
      <c r="F33" s="340">
        <v>12600000</v>
      </c>
      <c r="G33" s="8"/>
      <c r="H33" s="8"/>
    </row>
    <row r="34" spans="1:8" ht="18" customHeight="1">
      <c r="A34" s="8"/>
      <c r="B34" s="36" t="s">
        <v>719</v>
      </c>
      <c r="C34" s="8"/>
      <c r="D34" s="8"/>
      <c r="E34" s="112"/>
      <c r="F34" s="95">
        <v>3800065000</v>
      </c>
      <c r="G34" s="8"/>
      <c r="H34" s="8"/>
    </row>
    <row r="35" spans="1:8" ht="18" customHeight="1">
      <c r="A35" s="8"/>
      <c r="B35" s="36"/>
      <c r="C35" s="8"/>
      <c r="D35" s="8"/>
      <c r="E35" s="108"/>
      <c r="F35" s="109"/>
      <c r="G35" s="8"/>
      <c r="H35" s="8"/>
    </row>
  </sheetData>
  <sheetProtection/>
  <protectedRanges>
    <protectedRange sqref="E34:E35" name="Range1_2"/>
    <protectedRange sqref="F34" name="Range1_2_1"/>
  </protectedRanges>
  <mergeCells count="8">
    <mergeCell ref="E4:E5"/>
    <mergeCell ref="F4:F5"/>
    <mergeCell ref="G4:G5"/>
    <mergeCell ref="H4:H5"/>
    <mergeCell ref="A4:A5"/>
    <mergeCell ref="B4:B5"/>
    <mergeCell ref="C4:C5"/>
    <mergeCell ref="D4:D5"/>
  </mergeCells>
  <printOptions/>
  <pageMargins left="0.25" right="0.25" top="0.5" bottom="0.17" header="0.22" footer="0.25"/>
  <pageSetup firstPageNumber="31" useFirstPageNumber="1" horizontalDpi="600" verticalDpi="600" orientation="portrait" r:id="rId1"/>
  <headerFooter alignWithMargins="0">
    <oddHeader>&amp;LCÔNG TY CP CHỨNG KHOÁN PHÚ GIA&amp;RBÁO CÁO TÀI CHÍNH QUÝ 2-2016</oddHeader>
    <oddFooter>&amp;CPage &amp;P</oddFooter>
  </headerFooter>
</worksheet>
</file>

<file path=xl/worksheets/sheet9.xml><?xml version="1.0" encoding="utf-8"?>
<worksheet xmlns="http://schemas.openxmlformats.org/spreadsheetml/2006/main" xmlns:r="http://schemas.openxmlformats.org/officeDocument/2006/relationships">
  <dimension ref="A1:G102"/>
  <sheetViews>
    <sheetView workbookViewId="0" topLeftCell="A1">
      <selection activeCell="B108" sqref="B108"/>
    </sheetView>
  </sheetViews>
  <sheetFormatPr defaultColWidth="9.140625" defaultRowHeight="12.75"/>
  <cols>
    <col min="1" max="1" width="7.00390625" style="0" customWidth="1"/>
    <col min="2" max="2" width="53.57421875" style="0" customWidth="1"/>
    <col min="3" max="3" width="13.8515625" style="0" customWidth="1"/>
    <col min="4" max="4" width="13.421875" style="0" customWidth="1"/>
    <col min="5" max="5" width="12.8515625" style="0" customWidth="1"/>
    <col min="7" max="7" width="11.140625" style="0" bestFit="1" customWidth="1"/>
  </cols>
  <sheetData>
    <row r="1" spans="1:7" ht="18" customHeight="1">
      <c r="A1" s="8"/>
      <c r="B1" s="36" t="s">
        <v>834</v>
      </c>
      <c r="C1" s="8"/>
      <c r="D1" s="8"/>
      <c r="E1" s="8"/>
      <c r="F1" s="8"/>
      <c r="G1" s="8"/>
    </row>
    <row r="2" spans="1:6" ht="18" customHeight="1">
      <c r="A2" s="397" t="s">
        <v>1192</v>
      </c>
      <c r="B2" s="397" t="s">
        <v>835</v>
      </c>
      <c r="C2" s="397" t="s">
        <v>901</v>
      </c>
      <c r="D2" s="397"/>
      <c r="E2" s="397" t="s">
        <v>902</v>
      </c>
      <c r="F2" s="8"/>
    </row>
    <row r="3" spans="1:6" ht="18" customHeight="1">
      <c r="A3" s="397"/>
      <c r="B3" s="397"/>
      <c r="C3" s="72" t="s">
        <v>836</v>
      </c>
      <c r="D3" s="72" t="s">
        <v>837</v>
      </c>
      <c r="E3" s="397"/>
      <c r="F3" s="8"/>
    </row>
    <row r="4" spans="1:6" ht="18" customHeight="1">
      <c r="A4" s="116">
        <v>1</v>
      </c>
      <c r="B4" s="117" t="s">
        <v>838</v>
      </c>
      <c r="C4" s="354">
        <f>'[2]Sheet1'!$E$139+'[2]Sheet1'!$E$151</f>
        <v>358954514</v>
      </c>
      <c r="D4" s="342">
        <v>1286103865</v>
      </c>
      <c r="E4" s="346">
        <v>775523916</v>
      </c>
      <c r="F4" s="8"/>
    </row>
    <row r="5" spans="1:6" ht="18" customHeight="1">
      <c r="A5" s="118">
        <v>1.1</v>
      </c>
      <c r="B5" s="119" t="s">
        <v>839</v>
      </c>
      <c r="C5" s="343"/>
      <c r="D5" s="343"/>
      <c r="E5" s="343"/>
      <c r="F5" s="8"/>
    </row>
    <row r="6" spans="1:6" ht="18" customHeight="1">
      <c r="A6" s="118">
        <v>1.2</v>
      </c>
      <c r="B6" s="119" t="s">
        <v>840</v>
      </c>
      <c r="C6" s="343"/>
      <c r="D6" s="343"/>
      <c r="E6" s="343"/>
      <c r="F6" s="8"/>
    </row>
    <row r="7" spans="1:6" ht="18" customHeight="1">
      <c r="A7" s="120">
        <v>1.3</v>
      </c>
      <c r="B7" s="121" t="s">
        <v>841</v>
      </c>
      <c r="C7" s="344">
        <f>C4</f>
        <v>358954514</v>
      </c>
      <c r="D7" s="344">
        <v>1286103865</v>
      </c>
      <c r="E7" s="344">
        <f>E4</f>
        <v>775523916</v>
      </c>
      <c r="F7" s="8"/>
    </row>
    <row r="8" spans="1:6" ht="18" customHeight="1">
      <c r="A8" s="116">
        <v>2</v>
      </c>
      <c r="B8" s="117" t="s">
        <v>842</v>
      </c>
      <c r="C8" s="345"/>
      <c r="D8" s="345"/>
      <c r="E8" s="346"/>
      <c r="F8" s="8"/>
    </row>
    <row r="9" spans="1:6" ht="18" customHeight="1">
      <c r="A9" s="118">
        <v>2.1</v>
      </c>
      <c r="B9" s="119" t="s">
        <v>839</v>
      </c>
      <c r="C9" s="343"/>
      <c r="D9" s="343"/>
      <c r="E9" s="343"/>
      <c r="F9" s="8"/>
    </row>
    <row r="10" spans="1:6" ht="18" customHeight="1">
      <c r="A10" s="118">
        <v>2.2</v>
      </c>
      <c r="B10" s="119" t="s">
        <v>840</v>
      </c>
      <c r="C10" s="343"/>
      <c r="D10" s="343"/>
      <c r="E10" s="343"/>
      <c r="F10" s="8"/>
    </row>
    <row r="11" spans="1:6" ht="18" customHeight="1">
      <c r="A11" s="120">
        <v>2.3</v>
      </c>
      <c r="B11" s="121" t="s">
        <v>841</v>
      </c>
      <c r="C11" s="351">
        <f>C8</f>
        <v>0</v>
      </c>
      <c r="D11" s="351">
        <v>0</v>
      </c>
      <c r="E11" s="351">
        <f>E8</f>
        <v>0</v>
      </c>
      <c r="F11" s="8"/>
    </row>
    <row r="12" spans="1:6" ht="18" customHeight="1">
      <c r="A12" s="116">
        <v>3</v>
      </c>
      <c r="B12" s="117" t="s">
        <v>843</v>
      </c>
      <c r="C12" s="341">
        <f>'[2]Sheet1'!$E$154</f>
        <v>590909091</v>
      </c>
      <c r="D12" s="346">
        <v>1140909091</v>
      </c>
      <c r="E12" s="346">
        <v>230000000</v>
      </c>
      <c r="F12" s="8"/>
    </row>
    <row r="13" spans="1:6" ht="18" customHeight="1">
      <c r="A13" s="118">
        <v>3.1</v>
      </c>
      <c r="B13" s="119" t="s">
        <v>839</v>
      </c>
      <c r="C13" s="355"/>
      <c r="D13" s="343"/>
      <c r="E13" s="343"/>
      <c r="F13" s="8"/>
    </row>
    <row r="14" spans="1:6" ht="18" customHeight="1">
      <c r="A14" s="118">
        <v>3.2</v>
      </c>
      <c r="B14" s="119" t="s">
        <v>840</v>
      </c>
      <c r="C14" s="355"/>
      <c r="D14" s="343"/>
      <c r="E14" s="343"/>
      <c r="F14" s="8"/>
    </row>
    <row r="15" spans="1:6" ht="18" customHeight="1">
      <c r="A15" s="120">
        <v>3.3</v>
      </c>
      <c r="B15" s="121" t="s">
        <v>841</v>
      </c>
      <c r="C15" s="356">
        <f>C12</f>
        <v>590909091</v>
      </c>
      <c r="D15" s="344">
        <v>1140909091</v>
      </c>
      <c r="E15" s="344">
        <f>E12</f>
        <v>230000000</v>
      </c>
      <c r="F15" s="8"/>
    </row>
    <row r="16" spans="1:6" ht="18" customHeight="1">
      <c r="A16" s="116">
        <v>4</v>
      </c>
      <c r="B16" s="117" t="s">
        <v>29</v>
      </c>
      <c r="C16" s="307">
        <v>215729458</v>
      </c>
      <c r="D16" s="346">
        <v>438018584</v>
      </c>
      <c r="E16" s="307">
        <v>261732039</v>
      </c>
      <c r="F16" s="8"/>
    </row>
    <row r="17" spans="1:6" ht="18" customHeight="1">
      <c r="A17" s="118">
        <v>4.1</v>
      </c>
      <c r="B17" s="119" t="s">
        <v>839</v>
      </c>
      <c r="C17" s="355"/>
      <c r="D17" s="343"/>
      <c r="E17" s="357"/>
      <c r="F17" s="8"/>
    </row>
    <row r="18" spans="1:6" ht="18" customHeight="1">
      <c r="A18" s="118">
        <v>4.2</v>
      </c>
      <c r="B18" s="119" t="s">
        <v>840</v>
      </c>
      <c r="C18" s="355"/>
      <c r="D18" s="343"/>
      <c r="E18" s="357"/>
      <c r="F18" s="8"/>
    </row>
    <row r="19" spans="1:6" ht="18" customHeight="1">
      <c r="A19" s="120">
        <v>4.3</v>
      </c>
      <c r="B19" s="121" t="s">
        <v>841</v>
      </c>
      <c r="C19" s="356">
        <f>C16</f>
        <v>215729458</v>
      </c>
      <c r="D19" s="344">
        <v>438018584</v>
      </c>
      <c r="E19" s="358">
        <f>E16</f>
        <v>261732039</v>
      </c>
      <c r="F19" s="8"/>
    </row>
    <row r="20" spans="1:6" ht="18" customHeight="1">
      <c r="A20" s="116">
        <v>5</v>
      </c>
      <c r="B20" s="117" t="s">
        <v>30</v>
      </c>
      <c r="C20" s="352">
        <v>15948564</v>
      </c>
      <c r="D20" s="342">
        <v>160087340</v>
      </c>
      <c r="E20" s="188">
        <v>62832625</v>
      </c>
      <c r="F20" s="8"/>
    </row>
    <row r="21" spans="1:6" ht="18" customHeight="1">
      <c r="A21" s="118">
        <v>3.1</v>
      </c>
      <c r="B21" s="119" t="s">
        <v>839</v>
      </c>
      <c r="C21" s="343"/>
      <c r="D21" s="343"/>
      <c r="E21" s="343"/>
      <c r="F21" s="8"/>
    </row>
    <row r="22" spans="1:6" ht="18" customHeight="1">
      <c r="A22" s="118">
        <v>3.2</v>
      </c>
      <c r="B22" s="119" t="s">
        <v>840</v>
      </c>
      <c r="C22" s="343"/>
      <c r="D22" s="343"/>
      <c r="E22" s="343"/>
      <c r="F22" s="8"/>
    </row>
    <row r="23" spans="1:6" ht="18" customHeight="1">
      <c r="A23" s="120">
        <v>3.3</v>
      </c>
      <c r="B23" s="121" t="s">
        <v>841</v>
      </c>
      <c r="C23" s="344">
        <f>C20</f>
        <v>15948564</v>
      </c>
      <c r="D23" s="344">
        <f>D20</f>
        <v>160087340</v>
      </c>
      <c r="E23" s="344">
        <f>E20</f>
        <v>62832625</v>
      </c>
      <c r="F23" s="8"/>
    </row>
    <row r="24" spans="1:7" ht="18" customHeight="1" thickBot="1">
      <c r="A24" s="18"/>
      <c r="B24" s="35" t="s">
        <v>1179</v>
      </c>
      <c r="C24" s="353">
        <f>C23+C19+C15+C7+C11</f>
        <v>1181541627</v>
      </c>
      <c r="D24" s="353">
        <f>D23+D19+D15+D11+D7</f>
        <v>3025118880</v>
      </c>
      <c r="E24" s="353">
        <f>E23+E19+E15+E11+E7</f>
        <v>1330088580</v>
      </c>
      <c r="F24" s="8"/>
      <c r="G24" s="113"/>
    </row>
    <row r="25" spans="1:7" ht="18" customHeight="1">
      <c r="A25" s="64"/>
      <c r="B25" s="79"/>
      <c r="C25" s="114"/>
      <c r="D25" s="114"/>
      <c r="E25" s="114"/>
      <c r="F25" s="8"/>
      <c r="G25" s="113"/>
    </row>
    <row r="26" spans="1:6" ht="18" customHeight="1">
      <c r="A26" s="8"/>
      <c r="B26" s="12" t="s">
        <v>844</v>
      </c>
      <c r="C26" s="8"/>
      <c r="D26" s="8"/>
      <c r="E26" s="8"/>
      <c r="F26" s="8"/>
    </row>
    <row r="27" spans="1:6" ht="18" customHeight="1">
      <c r="A27" s="397" t="s">
        <v>1192</v>
      </c>
      <c r="B27" s="398" t="s">
        <v>845</v>
      </c>
      <c r="C27" s="397" t="s">
        <v>901</v>
      </c>
      <c r="D27" s="397"/>
      <c r="E27" s="397" t="s">
        <v>902</v>
      </c>
      <c r="F27" s="8"/>
    </row>
    <row r="28" spans="1:6" ht="18" customHeight="1">
      <c r="A28" s="397"/>
      <c r="B28" s="398"/>
      <c r="C28" s="72" t="s">
        <v>836</v>
      </c>
      <c r="D28" s="72" t="s">
        <v>837</v>
      </c>
      <c r="E28" s="397"/>
      <c r="F28" s="8"/>
    </row>
    <row r="29" spans="1:6" ht="18" customHeight="1">
      <c r="A29" s="116">
        <v>1</v>
      </c>
      <c r="B29" s="117" t="s">
        <v>846</v>
      </c>
      <c r="C29" s="124"/>
      <c r="D29" s="124"/>
      <c r="E29" s="124"/>
      <c r="F29" s="8"/>
    </row>
    <row r="30" spans="1:6" ht="18" customHeight="1">
      <c r="A30" s="118">
        <v>1.1</v>
      </c>
      <c r="B30" s="119" t="s">
        <v>847</v>
      </c>
      <c r="C30" s="125"/>
      <c r="D30" s="125"/>
      <c r="E30" s="125"/>
      <c r="F30" s="8"/>
    </row>
    <row r="31" spans="1:6" ht="18" customHeight="1">
      <c r="A31" s="118">
        <v>1.2</v>
      </c>
      <c r="B31" s="119" t="s">
        <v>848</v>
      </c>
      <c r="C31" s="126"/>
      <c r="D31" s="126"/>
      <c r="E31" s="126"/>
      <c r="F31" s="8"/>
    </row>
    <row r="32" spans="1:6" ht="18" customHeight="1">
      <c r="A32" s="118">
        <v>2</v>
      </c>
      <c r="B32" s="119" t="s">
        <v>849</v>
      </c>
      <c r="C32" s="126"/>
      <c r="D32" s="126"/>
      <c r="E32" s="126"/>
      <c r="F32" s="8"/>
    </row>
    <row r="33" spans="1:6" ht="18" customHeight="1">
      <c r="A33" s="118">
        <v>3</v>
      </c>
      <c r="B33" s="119" t="s">
        <v>850</v>
      </c>
      <c r="C33" s="40">
        <v>49820060</v>
      </c>
      <c r="D33" s="293">
        <v>51119960</v>
      </c>
      <c r="E33" s="57">
        <v>3800065000</v>
      </c>
      <c r="F33" s="8"/>
    </row>
    <row r="34" spans="1:6" ht="18" customHeight="1">
      <c r="A34" s="118">
        <v>4</v>
      </c>
      <c r="B34" s="119" t="s">
        <v>851</v>
      </c>
      <c r="C34" s="40">
        <v>1644376</v>
      </c>
      <c r="D34" s="106">
        <v>12312332</v>
      </c>
      <c r="E34" s="126"/>
      <c r="F34" s="8"/>
    </row>
    <row r="35" spans="1:6" ht="18" customHeight="1">
      <c r="A35" s="120">
        <v>5</v>
      </c>
      <c r="B35" s="121" t="s">
        <v>852</v>
      </c>
      <c r="C35" s="111"/>
      <c r="D35" s="111"/>
      <c r="E35" s="127"/>
      <c r="F35" s="8"/>
    </row>
    <row r="36" spans="1:6" ht="18" customHeight="1">
      <c r="A36" s="122"/>
      <c r="B36" s="71" t="s">
        <v>1179</v>
      </c>
      <c r="C36" s="123">
        <f>SUM(C34:C35)</f>
        <v>1644376</v>
      </c>
      <c r="D36" s="123">
        <f>SUM(D34:D35)</f>
        <v>12312332</v>
      </c>
      <c r="E36" s="71"/>
      <c r="F36" s="8"/>
    </row>
    <row r="37" spans="1:6" ht="18" customHeight="1">
      <c r="A37" s="64"/>
      <c r="B37" s="79"/>
      <c r="C37" s="79"/>
      <c r="D37" s="79"/>
      <c r="E37" s="79"/>
      <c r="F37" s="8"/>
    </row>
    <row r="38" spans="1:6" ht="18" customHeight="1">
      <c r="A38" s="8"/>
      <c r="B38" s="12" t="s">
        <v>853</v>
      </c>
      <c r="C38" s="8"/>
      <c r="D38" s="8"/>
      <c r="E38" s="8"/>
      <c r="F38" s="8"/>
    </row>
    <row r="39" spans="1:6" ht="18" customHeight="1">
      <c r="A39" s="399" t="s">
        <v>1192</v>
      </c>
      <c r="B39" s="400" t="s">
        <v>854</v>
      </c>
      <c r="C39" s="397" t="s">
        <v>901</v>
      </c>
      <c r="D39" s="397"/>
      <c r="E39" s="397" t="s">
        <v>902</v>
      </c>
      <c r="F39" s="8"/>
    </row>
    <row r="40" spans="1:6" ht="18" customHeight="1">
      <c r="A40" s="399"/>
      <c r="B40" s="400"/>
      <c r="C40" s="72" t="s">
        <v>836</v>
      </c>
      <c r="D40" s="72" t="s">
        <v>837</v>
      </c>
      <c r="E40" s="397"/>
      <c r="F40" s="8"/>
    </row>
    <row r="41" spans="1:6" ht="18" customHeight="1">
      <c r="A41" s="116">
        <v>1</v>
      </c>
      <c r="B41" s="117" t="s">
        <v>1196</v>
      </c>
      <c r="C41" s="124"/>
      <c r="D41" s="124"/>
      <c r="E41" s="124"/>
      <c r="F41" s="8"/>
    </row>
    <row r="42" spans="1:6" ht="18" customHeight="1">
      <c r="A42" s="118">
        <v>2</v>
      </c>
      <c r="B42" s="119" t="s">
        <v>1197</v>
      </c>
      <c r="C42" s="125"/>
      <c r="D42" s="125"/>
      <c r="E42" s="125"/>
      <c r="F42" s="8"/>
    </row>
    <row r="43" spans="1:6" ht="18" customHeight="1">
      <c r="A43" s="118">
        <v>3</v>
      </c>
      <c r="B43" s="119" t="s">
        <v>855</v>
      </c>
      <c r="C43" s="126"/>
      <c r="D43" s="126"/>
      <c r="E43" s="126"/>
      <c r="F43" s="8"/>
    </row>
    <row r="44" spans="1:6" ht="18" customHeight="1">
      <c r="A44" s="118">
        <v>4</v>
      </c>
      <c r="B44" s="119" t="s">
        <v>856</v>
      </c>
      <c r="C44" s="126"/>
      <c r="D44" s="126"/>
      <c r="E44" s="126"/>
      <c r="F44" s="8"/>
    </row>
    <row r="45" spans="1:6" ht="18" customHeight="1">
      <c r="A45" s="122"/>
      <c r="B45" s="72" t="s">
        <v>1179</v>
      </c>
      <c r="C45" s="71"/>
      <c r="D45" s="71"/>
      <c r="E45" s="71"/>
      <c r="F45" s="8"/>
    </row>
    <row r="46" spans="1:6" ht="18" customHeight="1">
      <c r="A46" s="8"/>
      <c r="B46" s="12" t="s">
        <v>4</v>
      </c>
      <c r="C46" s="8"/>
      <c r="D46" s="8"/>
      <c r="E46" s="8"/>
      <c r="F46" s="8"/>
    </row>
    <row r="47" spans="1:6" ht="18" customHeight="1">
      <c r="A47" s="397" t="s">
        <v>1192</v>
      </c>
      <c r="B47" s="397" t="s">
        <v>857</v>
      </c>
      <c r="C47" s="397" t="s">
        <v>901</v>
      </c>
      <c r="D47" s="397"/>
      <c r="E47" s="397" t="s">
        <v>902</v>
      </c>
      <c r="F47" s="8"/>
    </row>
    <row r="48" spans="1:6" ht="18" customHeight="1">
      <c r="A48" s="397"/>
      <c r="B48" s="397"/>
      <c r="C48" s="72" t="s">
        <v>836</v>
      </c>
      <c r="D48" s="72" t="s">
        <v>837</v>
      </c>
      <c r="E48" s="397"/>
      <c r="F48" s="8"/>
    </row>
    <row r="49" spans="1:6" ht="18" customHeight="1">
      <c r="A49" s="116">
        <v>1</v>
      </c>
      <c r="B49" s="117" t="s">
        <v>858</v>
      </c>
      <c r="C49" s="124"/>
      <c r="D49" s="124"/>
      <c r="E49" s="124"/>
      <c r="F49" s="8"/>
    </row>
    <row r="50" spans="1:6" ht="18" customHeight="1">
      <c r="A50" s="118">
        <v>1.1</v>
      </c>
      <c r="B50" s="119" t="s">
        <v>1196</v>
      </c>
      <c r="C50" s="125"/>
      <c r="D50" s="125"/>
      <c r="E50" s="125"/>
      <c r="F50" s="8"/>
    </row>
    <row r="51" spans="1:6" ht="18" customHeight="1">
      <c r="A51" s="118">
        <v>1.2</v>
      </c>
      <c r="B51" s="119" t="s">
        <v>1197</v>
      </c>
      <c r="C51" s="126"/>
      <c r="D51" s="126"/>
      <c r="E51" s="126"/>
      <c r="F51" s="8"/>
    </row>
    <row r="52" spans="1:6" ht="18" customHeight="1">
      <c r="A52" s="118">
        <v>1.4</v>
      </c>
      <c r="B52" s="119" t="s">
        <v>856</v>
      </c>
      <c r="C52" s="126"/>
      <c r="D52" s="126"/>
      <c r="E52" s="126"/>
      <c r="F52" s="8"/>
    </row>
    <row r="53" spans="1:6" ht="18" customHeight="1">
      <c r="A53" s="118">
        <v>2</v>
      </c>
      <c r="B53" s="119" t="s">
        <v>859</v>
      </c>
      <c r="C53" s="126"/>
      <c r="D53" s="126"/>
      <c r="E53" s="126"/>
      <c r="F53" s="8"/>
    </row>
    <row r="54" spans="1:6" ht="18" customHeight="1">
      <c r="A54" s="118">
        <v>3</v>
      </c>
      <c r="B54" s="119" t="s">
        <v>860</v>
      </c>
      <c r="C54" s="126"/>
      <c r="D54" s="126"/>
      <c r="E54" s="126"/>
      <c r="F54" s="8"/>
    </row>
    <row r="55" spans="1:6" ht="18" customHeight="1">
      <c r="A55" s="118">
        <v>4</v>
      </c>
      <c r="B55" s="119" t="s">
        <v>861</v>
      </c>
      <c r="C55" s="126"/>
      <c r="D55" s="126"/>
      <c r="E55" s="126"/>
      <c r="F55" s="8"/>
    </row>
    <row r="56" spans="1:6" ht="18" customHeight="1">
      <c r="A56" s="120">
        <v>5</v>
      </c>
      <c r="B56" s="121" t="s">
        <v>862</v>
      </c>
      <c r="C56" s="127"/>
      <c r="D56" s="127"/>
      <c r="E56" s="127"/>
      <c r="F56" s="8"/>
    </row>
    <row r="57" spans="1:6" ht="18" customHeight="1">
      <c r="A57" s="122"/>
      <c r="B57" s="72" t="s">
        <v>1179</v>
      </c>
      <c r="C57" s="71"/>
      <c r="D57" s="71"/>
      <c r="E57" s="71"/>
      <c r="F57" s="8"/>
    </row>
    <row r="58" spans="1:6" ht="18" customHeight="1">
      <c r="A58" s="8"/>
      <c r="B58" s="12" t="s">
        <v>863</v>
      </c>
      <c r="C58" s="8"/>
      <c r="D58" s="8"/>
      <c r="E58" s="8"/>
      <c r="F58" s="8"/>
    </row>
    <row r="59" spans="1:6" ht="18" customHeight="1">
      <c r="A59" s="397" t="s">
        <v>1192</v>
      </c>
      <c r="B59" s="397" t="s">
        <v>864</v>
      </c>
      <c r="C59" s="397" t="s">
        <v>901</v>
      </c>
      <c r="D59" s="397"/>
      <c r="E59" s="397" t="s">
        <v>902</v>
      </c>
      <c r="F59" s="8"/>
    </row>
    <row r="60" spans="1:6" ht="18" customHeight="1">
      <c r="A60" s="397"/>
      <c r="B60" s="397"/>
      <c r="C60" s="72" t="s">
        <v>836</v>
      </c>
      <c r="D60" s="72" t="s">
        <v>837</v>
      </c>
      <c r="E60" s="397"/>
      <c r="F60" s="8"/>
    </row>
    <row r="61" spans="1:6" ht="18" customHeight="1">
      <c r="A61" s="116">
        <v>1</v>
      </c>
      <c r="B61" s="117" t="s">
        <v>865</v>
      </c>
      <c r="C61" s="124"/>
      <c r="D61" s="124"/>
      <c r="E61" s="124"/>
      <c r="F61" s="8"/>
    </row>
    <row r="62" spans="1:6" ht="18" customHeight="1">
      <c r="A62" s="118">
        <v>1.1</v>
      </c>
      <c r="B62" s="119" t="s">
        <v>866</v>
      </c>
      <c r="C62" s="125"/>
      <c r="D62" s="125"/>
      <c r="E62" s="125"/>
      <c r="F62" s="8"/>
    </row>
    <row r="63" spans="1:6" ht="18" customHeight="1">
      <c r="A63" s="118">
        <v>1.2</v>
      </c>
      <c r="B63" s="119" t="s">
        <v>867</v>
      </c>
      <c r="C63" s="126"/>
      <c r="D63" s="126"/>
      <c r="E63" s="126"/>
      <c r="F63" s="8"/>
    </row>
    <row r="64" spans="1:6" ht="18" customHeight="1">
      <c r="A64" s="118">
        <v>2</v>
      </c>
      <c r="B64" s="119" t="s">
        <v>868</v>
      </c>
      <c r="C64" s="126"/>
      <c r="D64" s="126"/>
      <c r="E64" s="126"/>
      <c r="F64" s="8"/>
    </row>
    <row r="65" spans="1:6" ht="18" customHeight="1">
      <c r="A65" s="120">
        <v>3</v>
      </c>
      <c r="B65" s="121" t="s">
        <v>874</v>
      </c>
      <c r="C65" s="127"/>
      <c r="D65" s="127"/>
      <c r="E65" s="127"/>
      <c r="F65" s="8"/>
    </row>
    <row r="66" spans="1:6" ht="18" customHeight="1">
      <c r="A66" s="122"/>
      <c r="B66" s="72" t="s">
        <v>1179</v>
      </c>
      <c r="C66" s="71"/>
      <c r="D66" s="71"/>
      <c r="E66" s="71"/>
      <c r="F66" s="8"/>
    </row>
    <row r="67" spans="1:6" ht="18" customHeight="1">
      <c r="A67" s="8"/>
      <c r="B67" s="12" t="s">
        <v>875</v>
      </c>
      <c r="C67" s="8"/>
      <c r="D67" s="8"/>
      <c r="E67" s="8"/>
      <c r="F67" s="8"/>
    </row>
    <row r="68" spans="1:6" ht="18" customHeight="1">
      <c r="A68" s="399" t="s">
        <v>1192</v>
      </c>
      <c r="B68" s="399" t="s">
        <v>876</v>
      </c>
      <c r="C68" s="397" t="s">
        <v>901</v>
      </c>
      <c r="D68" s="397"/>
      <c r="E68" s="397" t="s">
        <v>902</v>
      </c>
      <c r="F68" s="8"/>
    </row>
    <row r="69" spans="1:6" ht="18" customHeight="1">
      <c r="A69" s="399"/>
      <c r="B69" s="399"/>
      <c r="C69" s="72" t="s">
        <v>836</v>
      </c>
      <c r="D69" s="72" t="s">
        <v>837</v>
      </c>
      <c r="E69" s="397"/>
      <c r="F69" s="8"/>
    </row>
    <row r="70" spans="1:6" ht="18" customHeight="1">
      <c r="A70" s="116">
        <v>1</v>
      </c>
      <c r="B70" s="129" t="s">
        <v>877</v>
      </c>
      <c r="C70" s="295"/>
      <c r="D70" s="294"/>
      <c r="E70" s="124"/>
      <c r="F70" s="8"/>
    </row>
    <row r="71" spans="1:6" ht="18" customHeight="1">
      <c r="A71" s="118">
        <v>2</v>
      </c>
      <c r="B71" s="130" t="s">
        <v>878</v>
      </c>
      <c r="C71" s="131">
        <v>674378000</v>
      </c>
      <c r="D71" s="131">
        <v>1340708000</v>
      </c>
      <c r="E71" s="215">
        <v>666577500</v>
      </c>
      <c r="F71" s="8"/>
    </row>
    <row r="72" spans="1:6" ht="18" customHeight="1">
      <c r="A72" s="118">
        <v>3</v>
      </c>
      <c r="B72" s="130" t="s">
        <v>879</v>
      </c>
      <c r="C72" s="40">
        <v>83689000</v>
      </c>
      <c r="D72" s="131">
        <v>165837000</v>
      </c>
      <c r="E72" s="215">
        <v>0</v>
      </c>
      <c r="F72" s="8"/>
    </row>
    <row r="73" spans="1:6" ht="18" customHeight="1">
      <c r="A73" s="118">
        <v>4</v>
      </c>
      <c r="B73" s="130" t="s">
        <v>880</v>
      </c>
      <c r="C73" s="126"/>
      <c r="D73" s="131">
        <v>0</v>
      </c>
      <c r="E73" s="215">
        <v>0</v>
      </c>
      <c r="F73" s="8"/>
    </row>
    <row r="74" spans="1:6" ht="18" customHeight="1">
      <c r="A74" s="118">
        <v>5</v>
      </c>
      <c r="B74" s="130" t="s">
        <v>881</v>
      </c>
      <c r="C74" s="126"/>
      <c r="D74" s="131">
        <v>0</v>
      </c>
      <c r="E74" s="215">
        <v>0</v>
      </c>
      <c r="F74" s="8"/>
    </row>
    <row r="75" spans="1:6" ht="18" customHeight="1">
      <c r="A75" s="118">
        <v>6</v>
      </c>
      <c r="B75" s="130" t="s">
        <v>882</v>
      </c>
      <c r="C75" s="131"/>
      <c r="D75" s="131">
        <v>7583000</v>
      </c>
      <c r="E75" s="215">
        <v>0</v>
      </c>
      <c r="F75" s="8"/>
    </row>
    <row r="76" spans="1:6" ht="18" customHeight="1">
      <c r="A76" s="118">
        <v>7</v>
      </c>
      <c r="B76" s="130" t="s">
        <v>883</v>
      </c>
      <c r="C76" s="131"/>
      <c r="D76" s="131">
        <v>3101193</v>
      </c>
      <c r="E76" s="215">
        <v>0</v>
      </c>
      <c r="F76" s="8"/>
    </row>
    <row r="77" spans="1:6" ht="18" customHeight="1">
      <c r="A77" s="118">
        <v>8</v>
      </c>
      <c r="B77" s="130" t="s">
        <v>884</v>
      </c>
      <c r="C77" s="131"/>
      <c r="D77" s="131">
        <v>3016500</v>
      </c>
      <c r="E77" s="215">
        <v>0</v>
      </c>
      <c r="F77" s="8"/>
    </row>
    <row r="78" spans="1:6" ht="18" customHeight="1">
      <c r="A78" s="118">
        <v>9</v>
      </c>
      <c r="B78" s="130" t="s">
        <v>898</v>
      </c>
      <c r="C78" s="40">
        <v>123946673</v>
      </c>
      <c r="D78" s="131">
        <v>232439866</v>
      </c>
      <c r="E78" s="215">
        <v>235396523</v>
      </c>
      <c r="F78" s="8"/>
    </row>
    <row r="79" spans="1:6" ht="18" customHeight="1">
      <c r="A79" s="120">
        <v>10</v>
      </c>
      <c r="B79" s="132" t="s">
        <v>862</v>
      </c>
      <c r="C79" s="40">
        <v>41433650</v>
      </c>
      <c r="D79" s="131">
        <v>53651675</v>
      </c>
      <c r="E79" s="215">
        <v>60306720</v>
      </c>
      <c r="F79" s="8"/>
    </row>
    <row r="80" spans="1:7" ht="18" customHeight="1">
      <c r="A80" s="72"/>
      <c r="B80" s="72" t="s">
        <v>1179</v>
      </c>
      <c r="C80" s="50">
        <f>SUM(C70:C79)</f>
        <v>923447323</v>
      </c>
      <c r="D80" s="50">
        <f>SUM(D70:D79)</f>
        <v>1806337234</v>
      </c>
      <c r="E80" s="50">
        <f>SUM(E70:E79)</f>
        <v>962280743</v>
      </c>
      <c r="F80" s="8"/>
      <c r="G80" s="115"/>
    </row>
    <row r="81" spans="1:6" ht="18" customHeight="1">
      <c r="A81" s="8"/>
      <c r="B81" s="12" t="s">
        <v>899</v>
      </c>
      <c r="C81" s="8"/>
      <c r="D81" s="8"/>
      <c r="E81" s="8"/>
      <c r="F81" s="8"/>
    </row>
    <row r="82" spans="1:6" ht="18" customHeight="1">
      <c r="A82" s="8"/>
      <c r="B82" s="37" t="s">
        <v>900</v>
      </c>
      <c r="C82" s="8"/>
      <c r="D82" s="8"/>
      <c r="E82" s="8"/>
      <c r="F82" s="8"/>
    </row>
    <row r="83" spans="1:6" ht="18" customHeight="1">
      <c r="A83" s="8"/>
      <c r="B83" s="11" t="s">
        <v>909</v>
      </c>
      <c r="C83" s="8"/>
      <c r="D83" s="8"/>
      <c r="E83" s="8"/>
      <c r="F83" s="8"/>
    </row>
    <row r="84" spans="1:6" ht="18" customHeight="1">
      <c r="A84" s="8"/>
      <c r="B84" s="11" t="s">
        <v>912</v>
      </c>
      <c r="C84" s="8"/>
      <c r="D84" s="8"/>
      <c r="E84" s="269"/>
      <c r="F84" s="8"/>
    </row>
    <row r="85" spans="1:6" ht="18" customHeight="1">
      <c r="A85" s="8"/>
      <c r="B85" s="11" t="s">
        <v>31</v>
      </c>
      <c r="C85" s="8"/>
      <c r="D85" s="8"/>
      <c r="E85" s="8"/>
      <c r="F85" s="8"/>
    </row>
    <row r="86" spans="1:6" ht="18" customHeight="1">
      <c r="A86" s="8"/>
      <c r="B86" s="26" t="s">
        <v>913</v>
      </c>
      <c r="C86" s="8"/>
      <c r="D86" s="8"/>
      <c r="E86" s="8"/>
      <c r="F86" s="8"/>
    </row>
    <row r="87" spans="1:6" ht="36" customHeight="1">
      <c r="A87" s="8"/>
      <c r="B87" s="26" t="s">
        <v>914</v>
      </c>
      <c r="C87" s="8"/>
      <c r="D87" s="8"/>
      <c r="E87" s="8"/>
      <c r="F87" s="8"/>
    </row>
    <row r="88" spans="1:6" ht="18" customHeight="1">
      <c r="A88" s="8"/>
      <c r="B88" s="26" t="s">
        <v>915</v>
      </c>
      <c r="C88" s="8"/>
      <c r="D88" s="8"/>
      <c r="E88" s="8"/>
      <c r="F88" s="8"/>
    </row>
    <row r="89" spans="1:6" ht="18" customHeight="1">
      <c r="A89" s="8"/>
      <c r="B89" s="26" t="s">
        <v>551</v>
      </c>
      <c r="C89" s="8"/>
      <c r="D89" s="8"/>
      <c r="E89" s="8"/>
      <c r="F89" s="8"/>
    </row>
    <row r="90" spans="1:6" ht="18" customHeight="1">
      <c r="A90" s="8"/>
      <c r="B90" s="26" t="s">
        <v>552</v>
      </c>
      <c r="C90" s="8"/>
      <c r="D90" s="8"/>
      <c r="E90" s="8"/>
      <c r="F90" s="8"/>
    </row>
    <row r="91" spans="1:6" ht="51" customHeight="1">
      <c r="A91" s="8"/>
      <c r="B91" s="26" t="s">
        <v>553</v>
      </c>
      <c r="C91" s="8"/>
      <c r="D91" s="8"/>
      <c r="E91" s="8"/>
      <c r="F91" s="8"/>
    </row>
    <row r="92" spans="1:6" ht="18" customHeight="1">
      <c r="A92" s="8"/>
      <c r="B92" s="26" t="s">
        <v>574</v>
      </c>
      <c r="C92" s="8"/>
      <c r="D92" s="8"/>
      <c r="E92" s="8"/>
      <c r="F92" s="8"/>
    </row>
    <row r="93" spans="1:6" ht="18" customHeight="1">
      <c r="A93" s="8"/>
      <c r="B93" s="26" t="s">
        <v>575</v>
      </c>
      <c r="C93" s="8"/>
      <c r="D93" s="8"/>
      <c r="E93" s="8"/>
      <c r="F93" s="8"/>
    </row>
    <row r="94" spans="1:6" ht="18" customHeight="1">
      <c r="A94" s="8"/>
      <c r="B94" s="11" t="s">
        <v>916</v>
      </c>
      <c r="C94" s="8"/>
      <c r="D94" s="8"/>
      <c r="E94" s="8"/>
      <c r="F94" s="8"/>
    </row>
    <row r="95" spans="1:6" ht="18" customHeight="1">
      <c r="A95" s="8"/>
      <c r="B95" s="34"/>
      <c r="C95" s="8"/>
      <c r="D95" s="8"/>
      <c r="E95" s="8"/>
      <c r="F95" s="8"/>
    </row>
    <row r="96" spans="2:7" ht="18" customHeight="1">
      <c r="B96" s="8"/>
      <c r="C96" s="359" t="s">
        <v>903</v>
      </c>
      <c r="D96" s="8"/>
      <c r="E96" s="8"/>
      <c r="F96" s="38"/>
      <c r="G96" s="38"/>
    </row>
    <row r="97" spans="2:7" ht="18" customHeight="1">
      <c r="B97" s="133" t="s">
        <v>32</v>
      </c>
      <c r="C97" s="12"/>
      <c r="D97" s="401" t="s">
        <v>37</v>
      </c>
      <c r="E97" s="401"/>
      <c r="F97" s="371"/>
      <c r="G97" s="371"/>
    </row>
    <row r="98" ht="18" customHeight="1"/>
    <row r="99" ht="18" customHeight="1"/>
    <row r="100" ht="18" customHeight="1"/>
    <row r="101" ht="18" customHeight="1"/>
    <row r="102" spans="2:4" ht="18" customHeight="1">
      <c r="B102" t="s">
        <v>38</v>
      </c>
      <c r="D102" t="s">
        <v>414</v>
      </c>
    </row>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sheetData>
  <sheetProtection/>
  <protectedRanges>
    <protectedRange sqref="D4 C7:E7" name="Range1_2"/>
    <protectedRange sqref="C19:E19 C15:E15 C23:E23" name="Range1_2_1"/>
    <protectedRange sqref="D20" name="Range1_2_3"/>
    <protectedRange sqref="D34" name="Range1_2_5"/>
    <protectedRange sqref="C35" name="Range1_2_6"/>
    <protectedRange sqref="D35" name="Range1_2_7"/>
    <protectedRange sqref="E33" name="Range1_2_1_1"/>
  </protectedRanges>
  <mergeCells count="26">
    <mergeCell ref="F97:G97"/>
    <mergeCell ref="D97:E97"/>
    <mergeCell ref="A68:A69"/>
    <mergeCell ref="B68:B69"/>
    <mergeCell ref="C68:D68"/>
    <mergeCell ref="E68:E69"/>
    <mergeCell ref="A59:A60"/>
    <mergeCell ref="B59:B60"/>
    <mergeCell ref="C59:D59"/>
    <mergeCell ref="E59:E60"/>
    <mergeCell ref="A47:A48"/>
    <mergeCell ref="B47:B48"/>
    <mergeCell ref="C47:D47"/>
    <mergeCell ref="E47:E48"/>
    <mergeCell ref="A39:A40"/>
    <mergeCell ref="B39:B40"/>
    <mergeCell ref="C39:D39"/>
    <mergeCell ref="E39:E40"/>
    <mergeCell ref="A27:A28"/>
    <mergeCell ref="B27:B28"/>
    <mergeCell ref="C27:D27"/>
    <mergeCell ref="E27:E28"/>
    <mergeCell ref="A2:A3"/>
    <mergeCell ref="B2:B3"/>
    <mergeCell ref="C2:D2"/>
    <mergeCell ref="E2:E3"/>
  </mergeCells>
  <printOptions/>
  <pageMargins left="0.3" right="0.25" top="0.77" bottom="0.84" header="0.35" footer="0.5"/>
  <pageSetup firstPageNumber="32" useFirstPageNumber="1" horizontalDpi="600" verticalDpi="600" orientation="portrait" r:id="rId1"/>
  <headerFooter alignWithMargins="0">
    <oddHeader>&amp;LCÔNG TY CP CHỨNG KHOÁN PHÚ GIA&amp;RBÁO CÁO TÀI CHÍNH QUÝ 2-2016</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loandth</dc:creator>
  <cp:keywords/>
  <dc:description/>
  <cp:lastModifiedBy>loandth</cp:lastModifiedBy>
  <cp:lastPrinted>2016-07-14T06:02:45Z</cp:lastPrinted>
  <dcterms:created xsi:type="dcterms:W3CDTF">2016-04-04T03:54:14Z</dcterms:created>
  <dcterms:modified xsi:type="dcterms:W3CDTF">2016-07-18T09:41:00Z</dcterms:modified>
  <cp:category/>
  <cp:version/>
  <cp:contentType/>
  <cp:contentStatus/>
</cp:coreProperties>
</file>